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-01 - rozváděče RP" sheetId="2" r:id="rId2"/>
    <sheet name="SO-02 - elektroinstalace ..." sheetId="3" r:id="rId3"/>
    <sheet name="SO-03 - elektroinstalace ..." sheetId="4" r:id="rId4"/>
    <sheet name="SO-04 - elektroinstalace ..." sheetId="5" r:id="rId5"/>
    <sheet name="Pokyny pro vyplnění" sheetId="6" r:id="rId6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'SO-01 - rozváděče RP'!$C$90:$K$208</definedName>
    <definedName name="_xlnm.Print_Area" localSheetId="1">'SO-01 - rozváděče RP'!$C$4:$J$39,'SO-01 - rozváděče RP'!$C$45:$J$72,'SO-01 - rozváděče RP'!$C$78:$K$208</definedName>
    <definedName name="_xlnm.Print_Titles" localSheetId="1">'SO-01 - rozváděče RP'!$90:$90</definedName>
    <definedName name="_xlnm._FilterDatabase" localSheetId="2" hidden="1">'SO-02 - elektroinstalace ...'!$C$90:$K$169</definedName>
    <definedName name="_xlnm.Print_Area" localSheetId="2">'SO-02 - elektroinstalace ...'!$C$4:$J$39,'SO-02 - elektroinstalace ...'!$C$45:$J$72,'SO-02 - elektroinstalace ...'!$C$78:$K$169</definedName>
    <definedName name="_xlnm.Print_Titles" localSheetId="2">'SO-02 - elektroinstalace ...'!$90:$90</definedName>
    <definedName name="_xlnm._FilterDatabase" localSheetId="3" hidden="1">'SO-03 - elektroinstalace ...'!$C$92:$K$211</definedName>
    <definedName name="_xlnm.Print_Area" localSheetId="3">'SO-03 - elektroinstalace ...'!$C$4:$J$39,'SO-03 - elektroinstalace ...'!$C$45:$J$74,'SO-03 - elektroinstalace ...'!$C$80:$K$211</definedName>
    <definedName name="_xlnm.Print_Titles" localSheetId="3">'SO-03 - elektroinstalace ...'!$92:$92</definedName>
    <definedName name="_xlnm._FilterDatabase" localSheetId="4" hidden="1">'SO-04 - elektroinstalace ...'!$C$90:$K$191</definedName>
    <definedName name="_xlnm.Print_Area" localSheetId="4">'SO-04 - elektroinstalace ...'!$C$4:$J$39,'SO-04 - elektroinstalace ...'!$C$45:$J$72,'SO-04 - elektroinstalace ...'!$C$78:$K$191</definedName>
    <definedName name="_xlnm.Print_Titles" localSheetId="4">'SO-04 - elektroinstalace ...'!$90:$90</definedName>
    <definedName name="_xlnm.Print_Area" localSheetId="5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5" l="1" r="J37"/>
  <c r="J36"/>
  <c i="1" r="AY58"/>
  <c i="5" r="J35"/>
  <c i="1" r="AX58"/>
  <c i="5" r="BI190"/>
  <c r="BH190"/>
  <c r="BG190"/>
  <c r="BF190"/>
  <c r="T190"/>
  <c r="T189"/>
  <c r="R190"/>
  <c r="R189"/>
  <c r="P190"/>
  <c r="P189"/>
  <c r="BI187"/>
  <c r="BH187"/>
  <c r="BG187"/>
  <c r="BF187"/>
  <c r="T187"/>
  <c r="T186"/>
  <c r="R187"/>
  <c r="R186"/>
  <c r="P187"/>
  <c r="P186"/>
  <c r="BI184"/>
  <c r="BH184"/>
  <c r="BG184"/>
  <c r="BF184"/>
  <c r="T184"/>
  <c r="T183"/>
  <c r="R184"/>
  <c r="R183"/>
  <c r="P184"/>
  <c r="P183"/>
  <c r="BI181"/>
  <c r="BH181"/>
  <c r="BG181"/>
  <c r="BF181"/>
  <c r="T181"/>
  <c r="T180"/>
  <c r="R181"/>
  <c r="R180"/>
  <c r="P181"/>
  <c r="P180"/>
  <c r="BI178"/>
  <c r="BH178"/>
  <c r="BG178"/>
  <c r="BF178"/>
  <c r="T178"/>
  <c r="T177"/>
  <c r="T176"/>
  <c r="R178"/>
  <c r="R177"/>
  <c r="R176"/>
  <c r="P178"/>
  <c r="P177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6"/>
  <c r="BH146"/>
  <c r="BG146"/>
  <c r="BF146"/>
  <c r="T146"/>
  <c r="R146"/>
  <c r="P146"/>
  <c r="BI144"/>
  <c r="BH144"/>
  <c r="BG144"/>
  <c r="BF144"/>
  <c r="T144"/>
  <c r="R144"/>
  <c r="P144"/>
  <c r="BI140"/>
  <c r="BH140"/>
  <c r="BG140"/>
  <c r="BF140"/>
  <c r="T140"/>
  <c r="R140"/>
  <c r="P140"/>
  <c r="BI138"/>
  <c r="BH138"/>
  <c r="BG138"/>
  <c r="BF138"/>
  <c r="T138"/>
  <c r="R138"/>
  <c r="P138"/>
  <c r="BI134"/>
  <c r="BH134"/>
  <c r="BG134"/>
  <c r="BF134"/>
  <c r="T134"/>
  <c r="R134"/>
  <c r="P134"/>
  <c r="BI132"/>
  <c r="BH132"/>
  <c r="BG132"/>
  <c r="BF132"/>
  <c r="T132"/>
  <c r="R132"/>
  <c r="P132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18"/>
  <c r="BH118"/>
  <c r="BG118"/>
  <c r="BF118"/>
  <c r="T118"/>
  <c r="R118"/>
  <c r="P118"/>
  <c r="BI116"/>
  <c r="BH116"/>
  <c r="BG116"/>
  <c r="BF116"/>
  <c r="T116"/>
  <c r="R116"/>
  <c r="P116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4"/>
  <c r="BH94"/>
  <c r="BG94"/>
  <c r="BF94"/>
  <c r="T94"/>
  <c r="T93"/>
  <c r="R94"/>
  <c r="R93"/>
  <c r="P94"/>
  <c r="P93"/>
  <c r="F85"/>
  <c r="E83"/>
  <c r="F52"/>
  <c r="E50"/>
  <c r="J24"/>
  <c r="E24"/>
  <c r="J55"/>
  <c r="J23"/>
  <c r="J21"/>
  <c r="E21"/>
  <c r="J54"/>
  <c r="J20"/>
  <c r="J18"/>
  <c r="E18"/>
  <c r="F55"/>
  <c r="J17"/>
  <c r="J15"/>
  <c r="E15"/>
  <c r="F87"/>
  <c r="J14"/>
  <c r="J12"/>
  <c r="J85"/>
  <c r="E7"/>
  <c r="E48"/>
  <c i="4" r="J37"/>
  <c r="J36"/>
  <c i="1" r="AY57"/>
  <c i="4" r="J35"/>
  <c i="1" r="AX57"/>
  <c i="4" r="BI210"/>
  <c r="BH210"/>
  <c r="BG210"/>
  <c r="BF210"/>
  <c r="T210"/>
  <c r="T209"/>
  <c r="R210"/>
  <c r="R209"/>
  <c r="P210"/>
  <c r="P209"/>
  <c r="BI207"/>
  <c r="BH207"/>
  <c r="BG207"/>
  <c r="BF207"/>
  <c r="T207"/>
  <c r="T206"/>
  <c r="R207"/>
  <c r="R206"/>
  <c r="P207"/>
  <c r="P206"/>
  <c r="BI204"/>
  <c r="BH204"/>
  <c r="BG204"/>
  <c r="BF204"/>
  <c r="T204"/>
  <c r="T203"/>
  <c r="R204"/>
  <c r="R203"/>
  <c r="P204"/>
  <c r="P203"/>
  <c r="BI201"/>
  <c r="BH201"/>
  <c r="BG201"/>
  <c r="BF201"/>
  <c r="T201"/>
  <c r="T200"/>
  <c r="R201"/>
  <c r="R200"/>
  <c r="P201"/>
  <c r="P200"/>
  <c r="BI198"/>
  <c r="BH198"/>
  <c r="BG198"/>
  <c r="BF198"/>
  <c r="T198"/>
  <c r="T197"/>
  <c r="R198"/>
  <c r="R197"/>
  <c r="P198"/>
  <c r="P197"/>
  <c r="BI195"/>
  <c r="BH195"/>
  <c r="BG195"/>
  <c r="BF195"/>
  <c r="T195"/>
  <c r="T194"/>
  <c r="T193"/>
  <c r="R195"/>
  <c r="R194"/>
  <c r="R193"/>
  <c r="P195"/>
  <c r="P194"/>
  <c r="P193"/>
  <c r="BI191"/>
  <c r="BH191"/>
  <c r="BG191"/>
  <c r="BF191"/>
  <c r="T191"/>
  <c r="T190"/>
  <c r="R191"/>
  <c r="R190"/>
  <c r="P191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48"/>
  <c r="BH148"/>
  <c r="BG148"/>
  <c r="BF148"/>
  <c r="T148"/>
  <c r="R148"/>
  <c r="P148"/>
  <c r="BI146"/>
  <c r="BH146"/>
  <c r="BG146"/>
  <c r="BF146"/>
  <c r="T146"/>
  <c r="R146"/>
  <c r="P146"/>
  <c r="BI142"/>
  <c r="BH142"/>
  <c r="BG142"/>
  <c r="BF142"/>
  <c r="T142"/>
  <c r="R142"/>
  <c r="P142"/>
  <c r="BI140"/>
  <c r="BH140"/>
  <c r="BG140"/>
  <c r="BF140"/>
  <c r="T140"/>
  <c r="R140"/>
  <c r="P140"/>
  <c r="BI136"/>
  <c r="BH136"/>
  <c r="BG136"/>
  <c r="BF136"/>
  <c r="T136"/>
  <c r="R136"/>
  <c r="P136"/>
  <c r="BI134"/>
  <c r="BH134"/>
  <c r="BG134"/>
  <c r="BF134"/>
  <c r="T134"/>
  <c r="R134"/>
  <c r="P134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F87"/>
  <c r="E85"/>
  <c r="F52"/>
  <c r="E50"/>
  <c r="J24"/>
  <c r="E24"/>
  <c r="J55"/>
  <c r="J23"/>
  <c r="J21"/>
  <c r="E21"/>
  <c r="J54"/>
  <c r="J20"/>
  <c r="J18"/>
  <c r="E18"/>
  <c r="F55"/>
  <c r="J17"/>
  <c r="J15"/>
  <c r="E15"/>
  <c r="F54"/>
  <c r="J14"/>
  <c r="J12"/>
  <c r="J87"/>
  <c r="E7"/>
  <c r="E83"/>
  <c i="3" r="J37"/>
  <c r="J36"/>
  <c i="1" r="AY56"/>
  <c i="3" r="J35"/>
  <c i="1" r="AX56"/>
  <c i="3" r="BI168"/>
  <c r="BH168"/>
  <c r="BG168"/>
  <c r="BF168"/>
  <c r="T168"/>
  <c r="T167"/>
  <c r="R168"/>
  <c r="R167"/>
  <c r="P168"/>
  <c r="P167"/>
  <c r="BI165"/>
  <c r="BH165"/>
  <c r="BG165"/>
  <c r="BF165"/>
  <c r="T165"/>
  <c r="T164"/>
  <c r="R165"/>
  <c r="R164"/>
  <c r="P165"/>
  <c r="P164"/>
  <c r="BI162"/>
  <c r="BH162"/>
  <c r="BG162"/>
  <c r="BF162"/>
  <c r="T162"/>
  <c r="T161"/>
  <c r="R162"/>
  <c r="R161"/>
  <c r="P162"/>
  <c r="P161"/>
  <c r="BI159"/>
  <c r="BH159"/>
  <c r="BG159"/>
  <c r="BF159"/>
  <c r="T159"/>
  <c r="T158"/>
  <c r="R159"/>
  <c r="R158"/>
  <c r="P159"/>
  <c r="P158"/>
  <c r="BI156"/>
  <c r="BH156"/>
  <c r="BG156"/>
  <c r="BF156"/>
  <c r="T156"/>
  <c r="T155"/>
  <c r="T154"/>
  <c r="R156"/>
  <c r="R155"/>
  <c r="R154"/>
  <c r="P156"/>
  <c r="P155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28"/>
  <c r="BH128"/>
  <c r="BG128"/>
  <c r="BF128"/>
  <c r="T128"/>
  <c r="R128"/>
  <c r="P128"/>
  <c r="BI126"/>
  <c r="BH126"/>
  <c r="BG126"/>
  <c r="BF126"/>
  <c r="T126"/>
  <c r="R126"/>
  <c r="P126"/>
  <c r="BI122"/>
  <c r="BH122"/>
  <c r="BG122"/>
  <c r="BF122"/>
  <c r="T122"/>
  <c r="R122"/>
  <c r="P122"/>
  <c r="BI120"/>
  <c r="BH120"/>
  <c r="BG120"/>
  <c r="BF120"/>
  <c r="T120"/>
  <c r="R120"/>
  <c r="P120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F85"/>
  <c r="E83"/>
  <c r="F52"/>
  <c r="E50"/>
  <c r="J24"/>
  <c r="E24"/>
  <c r="J55"/>
  <c r="J23"/>
  <c r="J21"/>
  <c r="E21"/>
  <c r="J87"/>
  <c r="J20"/>
  <c r="J18"/>
  <c r="E18"/>
  <c r="F55"/>
  <c r="J17"/>
  <c r="J15"/>
  <c r="E15"/>
  <c r="F87"/>
  <c r="J14"/>
  <c r="J12"/>
  <c r="J52"/>
  <c r="E7"/>
  <c r="E81"/>
  <c i="2" r="J37"/>
  <c r="J36"/>
  <c i="1" r="AY55"/>
  <c i="2" r="J35"/>
  <c i="1" r="AX55"/>
  <c i="2" r="BI207"/>
  <c r="BH207"/>
  <c r="BG207"/>
  <c r="BF207"/>
  <c r="T207"/>
  <c r="T206"/>
  <c r="R207"/>
  <c r="R206"/>
  <c r="P207"/>
  <c r="P206"/>
  <c r="BI204"/>
  <c r="BH204"/>
  <c r="BG204"/>
  <c r="BF204"/>
  <c r="T204"/>
  <c r="T203"/>
  <c r="R204"/>
  <c r="R203"/>
  <c r="P204"/>
  <c r="P203"/>
  <c r="BI200"/>
  <c r="BH200"/>
  <c r="BG200"/>
  <c r="BF200"/>
  <c r="T200"/>
  <c r="T199"/>
  <c r="R200"/>
  <c r="R199"/>
  <c r="P200"/>
  <c r="P199"/>
  <c r="BI197"/>
  <c r="BH197"/>
  <c r="BG197"/>
  <c r="BF197"/>
  <c r="T197"/>
  <c r="T196"/>
  <c r="R197"/>
  <c r="R196"/>
  <c r="P197"/>
  <c r="P196"/>
  <c r="BI194"/>
  <c r="BH194"/>
  <c r="BG194"/>
  <c r="BF194"/>
  <c r="T194"/>
  <c r="T193"/>
  <c r="T192"/>
  <c r="R194"/>
  <c r="R193"/>
  <c r="R192"/>
  <c r="P194"/>
  <c r="P193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38"/>
  <c r="BH138"/>
  <c r="BG138"/>
  <c r="BF138"/>
  <c r="T138"/>
  <c r="R138"/>
  <c r="P138"/>
  <c r="BI136"/>
  <c r="BH136"/>
  <c r="BG136"/>
  <c r="BF136"/>
  <c r="T136"/>
  <c r="R136"/>
  <c r="P136"/>
  <c r="BI132"/>
  <c r="BH132"/>
  <c r="BG132"/>
  <c r="BF132"/>
  <c r="T132"/>
  <c r="R132"/>
  <c r="P132"/>
  <c r="BI130"/>
  <c r="BH130"/>
  <c r="BG130"/>
  <c r="BF130"/>
  <c r="T130"/>
  <c r="R130"/>
  <c r="P130"/>
  <c r="BI126"/>
  <c r="BH126"/>
  <c r="BG126"/>
  <c r="BF126"/>
  <c r="T126"/>
  <c r="R126"/>
  <c r="P126"/>
  <c r="BI124"/>
  <c r="BH124"/>
  <c r="BG124"/>
  <c r="BF124"/>
  <c r="T124"/>
  <c r="R124"/>
  <c r="P124"/>
  <c r="BI120"/>
  <c r="BH120"/>
  <c r="BG120"/>
  <c r="BF120"/>
  <c r="T120"/>
  <c r="R120"/>
  <c r="P120"/>
  <c r="BI118"/>
  <c r="BH118"/>
  <c r="BG118"/>
  <c r="BF118"/>
  <c r="T118"/>
  <c r="R118"/>
  <c r="P118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4"/>
  <c r="BH94"/>
  <c r="BG94"/>
  <c r="BF94"/>
  <c r="T94"/>
  <c r="T93"/>
  <c r="R94"/>
  <c r="R93"/>
  <c r="P94"/>
  <c r="P93"/>
  <c r="F85"/>
  <c r="E83"/>
  <c r="F52"/>
  <c r="E50"/>
  <c r="J24"/>
  <c r="E24"/>
  <c r="J88"/>
  <c r="J23"/>
  <c r="J21"/>
  <c r="E21"/>
  <c r="J87"/>
  <c r="J20"/>
  <c r="J18"/>
  <c r="E18"/>
  <c r="F55"/>
  <c r="J17"/>
  <c r="J15"/>
  <c r="E15"/>
  <c r="F87"/>
  <c r="J14"/>
  <c r="J12"/>
  <c r="J85"/>
  <c r="E7"/>
  <c r="E81"/>
  <c i="1" r="L50"/>
  <c r="AM50"/>
  <c r="AM49"/>
  <c r="L49"/>
  <c r="AM47"/>
  <c r="L47"/>
  <c r="L45"/>
  <c r="L44"/>
  <c i="2" r="J94"/>
  <c i="5" r="BK156"/>
  <c i="2" r="J99"/>
  <c r="BK144"/>
  <c i="3" r="J146"/>
  <c i="4" r="BK134"/>
  <c i="2" r="J204"/>
  <c i="3" r="J150"/>
  <c i="4" r="BK105"/>
  <c i="3" r="BK120"/>
  <c i="4" r="J148"/>
  <c i="5" r="J150"/>
  <c r="BK178"/>
  <c i="2" r="J112"/>
  <c i="4" r="J109"/>
  <c i="5" r="J108"/>
  <c i="4" r="BK198"/>
  <c i="3" r="BK134"/>
  <c i="4" r="BK140"/>
  <c i="2" r="J108"/>
  <c i="3" r="BK148"/>
  <c i="5" r="BK138"/>
  <c i="2" r="J146"/>
  <c i="4" r="BK170"/>
  <c i="5" r="J170"/>
  <c i="2" r="BK136"/>
  <c i="3" r="J114"/>
  <c i="2" r="BK124"/>
  <c i="4" r="BK178"/>
  <c r="BK114"/>
  <c i="5" r="BK108"/>
  <c i="3" r="F35"/>
  <c r="J98"/>
  <c i="5" r="BK152"/>
  <c i="2" r="J197"/>
  <c r="BK108"/>
  <c i="5" r="J116"/>
  <c i="4" r="J168"/>
  <c r="J172"/>
  <c i="5" r="J124"/>
  <c i="2" r="BK168"/>
  <c r="BK106"/>
  <c i="3" r="J140"/>
  <c i="4" r="BK176"/>
  <c i="5" r="BK94"/>
  <c i="4" r="BK186"/>
  <c i="5" r="BK172"/>
  <c i="4" r="BK112"/>
  <c r="J128"/>
  <c i="2" r="BK170"/>
  <c i="4" r="J146"/>
  <c i="5" r="BK190"/>
  <c i="3" r="J112"/>
  <c i="2" r="J207"/>
  <c r="BK172"/>
  <c r="J150"/>
  <c i="3" r="BK168"/>
  <c i="4" r="J164"/>
  <c i="2" r="BK186"/>
  <c i="4" r="BK182"/>
  <c i="2" r="J186"/>
  <c i="3" r="J94"/>
  <c i="4" r="BK156"/>
  <c i="2" r="BK142"/>
  <c i="3" r="BK156"/>
  <c i="4" r="BK142"/>
  <c r="J103"/>
  <c i="5" r="J152"/>
  <c i="2" r="BK126"/>
  <c i="3" r="BK144"/>
  <c i="2" r="J164"/>
  <c i="3" r="J165"/>
  <c i="4" r="BK146"/>
  <c i="3" r="BK112"/>
  <c i="4" r="J180"/>
  <c i="5" r="BK140"/>
  <c i="2" r="BK148"/>
  <c i="4" r="J207"/>
  <c r="BK136"/>
  <c i="5" r="BK110"/>
  <c i="2" r="J176"/>
  <c i="4" r="BK100"/>
  <c r="J162"/>
  <c r="BK154"/>
  <c i="5" r="BK162"/>
  <c i="2" r="J168"/>
  <c i="3" r="J138"/>
  <c i="4" r="BK126"/>
  <c i="5" r="BK174"/>
  <c i="2" r="BK182"/>
  <c i="4" r="J154"/>
  <c i="5" r="J158"/>
  <c i="4" r="J142"/>
  <c i="5" r="BK99"/>
  <c r="J174"/>
  <c i="2" r="J190"/>
  <c r="J114"/>
  <c i="3" r="J168"/>
  <c r="BK138"/>
  <c i="4" r="BK158"/>
  <c i="5" r="BK97"/>
  <c i="1" r="AS54"/>
  <c i="4" r="BK188"/>
  <c i="2" r="J152"/>
  <c i="3" r="BK122"/>
  <c i="4" r="BK180"/>
  <c r="BK174"/>
  <c i="2" r="BK204"/>
  <c i="4" r="J136"/>
  <c i="5" r="J110"/>
  <c i="4" r="J158"/>
  <c i="2" r="J97"/>
  <c i="4" r="BK107"/>
  <c i="2" r="BK112"/>
  <c i="3" r="J126"/>
  <c i="5" r="J132"/>
  <c i="3" r="J120"/>
  <c i="5" r="BK168"/>
  <c i="2" r="J160"/>
  <c i="5" r="J172"/>
  <c i="2" r="J130"/>
  <c i="4" r="J176"/>
  <c i="3" r="J96"/>
  <c i="4" r="J116"/>
  <c i="5" r="J94"/>
  <c i="3" r="BK146"/>
  <c r="J148"/>
  <c i="5" r="J154"/>
  <c i="2" r="BK180"/>
  <c r="J106"/>
  <c i="5" r="J106"/>
  <c i="3" r="J134"/>
  <c i="2" r="BK103"/>
  <c i="3" r="BK140"/>
  <c i="4" r="J124"/>
  <c i="5" r="BK181"/>
  <c i="2" r="J148"/>
  <c r="BK154"/>
  <c i="3" r="BK108"/>
  <c i="4" r="J186"/>
  <c i="2" r="J136"/>
  <c i="3" r="J122"/>
  <c i="4" r="J184"/>
  <c i="5" r="BK187"/>
  <c i="3" r="BK114"/>
  <c i="4" r="BK128"/>
  <c i="5" r="J97"/>
  <c i="2" r="J126"/>
  <c r="J188"/>
  <c i="4" r="BK195"/>
  <c i="5" r="J134"/>
  <c r="J103"/>
  <c i="2" r="J184"/>
  <c i="4" r="BK109"/>
  <c i="5" r="J187"/>
  <c i="2" r="BK120"/>
  <c i="4" r="BK204"/>
  <c i="2" r="BK176"/>
  <c i="3" r="BK132"/>
  <c i="4" r="BK120"/>
  <c r="BK168"/>
  <c i="5" r="J99"/>
  <c r="BK160"/>
  <c i="2" r="BK174"/>
  <c r="J172"/>
  <c i="3" r="BK136"/>
  <c i="2" r="J124"/>
  <c i="3" r="BK152"/>
  <c i="4" r="J191"/>
  <c i="5" r="J146"/>
  <c i="3" r="BK103"/>
  <c i="4" r="J198"/>
  <c i="5" r="J164"/>
  <c i="2" r="BK197"/>
  <c i="4" r="J182"/>
  <c r="J112"/>
  <c i="5" r="BK132"/>
  <c i="2" r="BK160"/>
  <c i="4" r="BK98"/>
  <c r="J126"/>
  <c r="BK210"/>
  <c i="2" r="BK207"/>
  <c i="3" r="J103"/>
  <c i="4" r="BK191"/>
  <c i="2" r="BK184"/>
  <c r="BK190"/>
  <c r="BK110"/>
  <c i="3" r="BK116"/>
  <c i="4" r="J98"/>
  <c i="5" r="J140"/>
  <c i="2" r="BK156"/>
  <c i="4" r="J130"/>
  <c i="5" r="J190"/>
  <c i="2" r="BK166"/>
  <c i="3" r="J132"/>
  <c i="4" r="J96"/>
  <c i="2" r="BK164"/>
  <c i="3" r="J128"/>
  <c i="4" r="BK103"/>
  <c r="J114"/>
  <c r="BK96"/>
  <c i="5" r="J144"/>
  <c i="2" r="BK178"/>
  <c r="J118"/>
  <c r="J180"/>
  <c i="3" r="J108"/>
  <c i="4" r="BK184"/>
  <c r="BK148"/>
  <c i="5" r="J118"/>
  <c r="BK128"/>
  <c i="2" r="BK200"/>
  <c i="4" r="J178"/>
  <c i="5" r="BK103"/>
  <c i="2" r="J182"/>
  <c i="3" r="BK162"/>
  <c i="4" r="BK172"/>
  <c r="J156"/>
  <c i="5" r="J128"/>
  <c r="BK154"/>
  <c i="2" r="J101"/>
  <c i="3" r="BK101"/>
  <c i="5" r="J122"/>
  <c i="2" r="BK158"/>
  <c i="4" r="BK201"/>
  <c i="3" r="BK96"/>
  <c i="4" r="J120"/>
  <c i="5" r="BK126"/>
  <c i="2" r="BK114"/>
  <c r="J138"/>
  <c i="3" r="J110"/>
  <c r="J162"/>
  <c i="5" r="J126"/>
  <c i="3" r="BK159"/>
  <c i="5" r="BK144"/>
  <c i="3" r="J136"/>
  <c i="4" r="BK207"/>
  <c i="2" r="J120"/>
  <c r="BK94"/>
  <c i="5" r="BK122"/>
  <c r="BK170"/>
  <c i="2" r="BK130"/>
  <c i="5" r="BK158"/>
  <c i="3" r="BK98"/>
  <c i="5" r="J112"/>
  <c i="2" r="J103"/>
  <c r="BK150"/>
  <c i="4" r="BK124"/>
  <c i="5" r="BK116"/>
  <c i="2" r="J142"/>
  <c i="3" r="BK126"/>
  <c i="4" r="BK162"/>
  <c i="2" r="J132"/>
  <c i="3" r="BK105"/>
  <c i="4" r="BK160"/>
  <c r="J134"/>
  <c i="5" r="BK150"/>
  <c r="BK166"/>
  <c i="2" r="J156"/>
  <c i="3" r="BK150"/>
  <c i="2" r="J194"/>
  <c i="4" r="J166"/>
  <c i="5" r="BK106"/>
  <c i="3" r="J156"/>
  <c i="4" r="BK152"/>
  <c i="5" r="J160"/>
  <c i="2" r="BK162"/>
  <c i="3" r="J142"/>
  <c i="4" r="J174"/>
  <c i="5" r="BK118"/>
  <c i="2" r="J200"/>
  <c i="3" r="J152"/>
  <c i="4" r="J204"/>
  <c r="J195"/>
  <c i="5" r="BK134"/>
  <c i="2" r="BK118"/>
  <c r="BK97"/>
  <c i="4" r="J152"/>
  <c i="5" r="J138"/>
  <c i="2" r="BK101"/>
  <c i="4" r="J160"/>
  <c i="2" r="J174"/>
  <c i="4" r="J140"/>
  <c i="5" r="J178"/>
  <c i="2" r="J110"/>
  <c r="BK146"/>
  <c i="4" r="BK118"/>
  <c i="5" r="BK164"/>
  <c r="J168"/>
  <c i="2" r="J144"/>
  <c i="3" r="BK128"/>
  <c i="5" r="J181"/>
  <c i="2" r="BK152"/>
  <c i="3" r="J116"/>
  <c i="4" r="BK116"/>
  <c r="J107"/>
  <c i="2" r="J178"/>
  <c i="3" r="J101"/>
  <c i="4" r="J188"/>
  <c r="J105"/>
  <c r="J118"/>
  <c i="5" r="J184"/>
  <c r="BK124"/>
  <c i="3" r="BK142"/>
  <c i="2" r="BK132"/>
  <c i="3" r="J144"/>
  <c i="4" r="BK130"/>
  <c i="3" r="BK165"/>
  <c r="J105"/>
  <c i="4" r="J100"/>
  <c i="5" r="BK112"/>
  <c i="2" r="BK188"/>
  <c i="4" r="BK164"/>
  <c r="J201"/>
  <c i="5" r="J156"/>
  <c i="2" r="J158"/>
  <c r="BK138"/>
  <c i="3" r="J159"/>
  <c i="4" r="J210"/>
  <c i="5" r="J162"/>
  <c i="2" r="J170"/>
  <c r="BK194"/>
  <c r="BK99"/>
  <c i="4" r="J170"/>
  <c i="5" r="BK184"/>
  <c i="2" r="J154"/>
  <c i="3" r="BK110"/>
  <c i="5" r="J166"/>
  <c i="3" r="BK94"/>
  <c i="5" r="BK101"/>
  <c r="J101"/>
  <c i="2" r="J166"/>
  <c r="J162"/>
  <c i="4" r="BK166"/>
  <c i="5" r="BK146"/>
  <c i="4" l="1" r="BK123"/>
  <c i="5" r="BK96"/>
  <c r="J96"/>
  <c r="J62"/>
  <c r="BK105"/>
  <c r="J105"/>
  <c r="J63"/>
  <c i="2" r="BK96"/>
  <c r="J96"/>
  <c r="J62"/>
  <c r="R105"/>
  <c i="3" r="P93"/>
  <c r="P100"/>
  <c i="4" r="BK95"/>
  <c r="J95"/>
  <c r="J61"/>
  <c r="BK102"/>
  <c r="J102"/>
  <c r="J62"/>
  <c i="5" r="R96"/>
  <c i="2" r="R117"/>
  <c r="R116"/>
  <c i="3" r="T119"/>
  <c r="T118"/>
  <c i="4" r="BK111"/>
  <c r="J111"/>
  <c r="J63"/>
  <c i="5" r="T96"/>
  <c r="T92"/>
  <c r="T91"/>
  <c i="2" r="T96"/>
  <c i="3" r="T93"/>
  <c r="R107"/>
  <c i="4" r="T111"/>
  <c i="2" r="BK105"/>
  <c r="J105"/>
  <c r="J63"/>
  <c i="3" r="R100"/>
  <c i="4" r="R102"/>
  <c i="5" r="P96"/>
  <c i="2" r="T105"/>
  <c i="3" r="T100"/>
  <c i="4" r="P111"/>
  <c i="5" r="BK115"/>
  <c r="BK114"/>
  <c r="J114"/>
  <c r="J64"/>
  <c i="2" r="P117"/>
  <c r="P116"/>
  <c i="3" r="BK93"/>
  <c r="R119"/>
  <c r="R118"/>
  <c i="4" r="R95"/>
  <c r="T95"/>
  <c r="R111"/>
  <c i="5" r="T115"/>
  <c r="T114"/>
  <c i="2" r="BK117"/>
  <c r="J117"/>
  <c r="J65"/>
  <c i="3" r="P119"/>
  <c r="P118"/>
  <c i="4" r="T102"/>
  <c i="5" r="R105"/>
  <c i="2" r="T117"/>
  <c r="T116"/>
  <c i="3" r="BK100"/>
  <c r="J100"/>
  <c r="J62"/>
  <c r="P107"/>
  <c i="4" r="R123"/>
  <c r="R122"/>
  <c i="5" r="R115"/>
  <c r="R114"/>
  <c i="2" r="P96"/>
  <c i="3" r="BK119"/>
  <c r="J119"/>
  <c r="J65"/>
  <c i="4" r="P123"/>
  <c r="P122"/>
  <c i="5" r="P115"/>
  <c r="P114"/>
  <c i="2" r="P105"/>
  <c i="3" r="BK107"/>
  <c r="J107"/>
  <c r="J63"/>
  <c i="4" r="P95"/>
  <c r="P102"/>
  <c i="5" r="P105"/>
  <c i="2" r="R96"/>
  <c r="R92"/>
  <c r="R91"/>
  <c i="3" r="R93"/>
  <c r="R92"/>
  <c r="R91"/>
  <c r="T107"/>
  <c i="4" r="T123"/>
  <c r="T122"/>
  <c i="5" r="T105"/>
  <c i="4" r="BK203"/>
  <c r="J203"/>
  <c r="J71"/>
  <c i="2" r="BK203"/>
  <c r="J203"/>
  <c r="J70"/>
  <c i="4" r="BK190"/>
  <c r="J190"/>
  <c r="J66"/>
  <c r="BK197"/>
  <c r="J197"/>
  <c r="J69"/>
  <c r="BK209"/>
  <c r="J209"/>
  <c r="J73"/>
  <c i="2" r="BK93"/>
  <c r="J93"/>
  <c r="J61"/>
  <c i="3" r="BK158"/>
  <c r="J158"/>
  <c r="J68"/>
  <c i="4" r="BK194"/>
  <c r="J194"/>
  <c r="J68"/>
  <c i="2" r="BK206"/>
  <c r="J206"/>
  <c r="J71"/>
  <c r="BK199"/>
  <c r="J199"/>
  <c r="J69"/>
  <c i="3" r="BK164"/>
  <c r="J164"/>
  <c r="J70"/>
  <c r="BK167"/>
  <c r="J167"/>
  <c r="J71"/>
  <c i="5" r="BK177"/>
  <c r="J177"/>
  <c r="J67"/>
  <c r="BK186"/>
  <c r="J186"/>
  <c r="J70"/>
  <c i="4" r="BK206"/>
  <c r="J206"/>
  <c r="J72"/>
  <c i="5" r="BK183"/>
  <c r="J183"/>
  <c r="J69"/>
  <c r="BK189"/>
  <c r="J189"/>
  <c r="J71"/>
  <c i="4" r="BK200"/>
  <c r="J200"/>
  <c r="J70"/>
  <c i="2" r="BK196"/>
  <c r="J196"/>
  <c r="J68"/>
  <c i="3" r="BK155"/>
  <c r="J155"/>
  <c r="J67"/>
  <c r="BK161"/>
  <c r="J161"/>
  <c r="J69"/>
  <c i="5" r="BK93"/>
  <c r="J93"/>
  <c r="J61"/>
  <c r="BK180"/>
  <c r="J180"/>
  <c r="J68"/>
  <c i="2" r="BK193"/>
  <c r="BK192"/>
  <c r="J192"/>
  <c r="J66"/>
  <c i="4" r="J123"/>
  <c r="J65"/>
  <c i="5" r="F54"/>
  <c r="BE103"/>
  <c r="BE106"/>
  <c r="BE144"/>
  <c r="J88"/>
  <c i="4" r="BK193"/>
  <c r="J193"/>
  <c r="J67"/>
  <c i="5" r="BE112"/>
  <c r="BE128"/>
  <c r="BE140"/>
  <c r="BE150"/>
  <c r="BE152"/>
  <c r="BE164"/>
  <c r="BE138"/>
  <c r="BE172"/>
  <c r="BE187"/>
  <c r="J52"/>
  <c r="BE94"/>
  <c r="BE116"/>
  <c r="BE126"/>
  <c r="BE160"/>
  <c r="BE168"/>
  <c r="BE190"/>
  <c r="BE158"/>
  <c r="BE162"/>
  <c r="BE166"/>
  <c r="BE181"/>
  <c r="BE108"/>
  <c r="BE110"/>
  <c r="BE118"/>
  <c r="BE146"/>
  <c r="BE154"/>
  <c r="E81"/>
  <c r="J87"/>
  <c r="BE132"/>
  <c r="BE156"/>
  <c r="BE174"/>
  <c r="BE184"/>
  <c r="F88"/>
  <c r="BE99"/>
  <c r="BE101"/>
  <c r="BE124"/>
  <c r="BE134"/>
  <c r="BE97"/>
  <c r="BE122"/>
  <c r="BE170"/>
  <c r="BE178"/>
  <c i="4" r="F89"/>
  <c r="BE146"/>
  <c r="BE154"/>
  <c r="BE174"/>
  <c r="BE195"/>
  <c r="J89"/>
  <c r="BE103"/>
  <c r="BE109"/>
  <c r="BE126"/>
  <c r="BE188"/>
  <c r="BE198"/>
  <c r="BE120"/>
  <c r="BE158"/>
  <c r="BE178"/>
  <c r="BE207"/>
  <c r="BE134"/>
  <c r="BE128"/>
  <c r="BE152"/>
  <c r="BE156"/>
  <c r="BE162"/>
  <c r="BE168"/>
  <c r="BE105"/>
  <c r="BE142"/>
  <c r="BE148"/>
  <c r="F90"/>
  <c r="BE100"/>
  <c r="BE136"/>
  <c r="BE164"/>
  <c r="BE176"/>
  <c r="BE210"/>
  <c i="3" r="J93"/>
  <c r="J61"/>
  <c r="BK118"/>
  <c r="J118"/>
  <c r="J64"/>
  <c i="4" r="E48"/>
  <c r="J90"/>
  <c r="BE116"/>
  <c r="BE172"/>
  <c r="BE184"/>
  <c r="BE107"/>
  <c r="BE170"/>
  <c r="BE98"/>
  <c r="BE118"/>
  <c r="BE160"/>
  <c r="BE166"/>
  <c r="BE204"/>
  <c r="J52"/>
  <c r="BE112"/>
  <c r="BE180"/>
  <c r="BE96"/>
  <c r="BE114"/>
  <c r="BE124"/>
  <c r="BE130"/>
  <c r="BE140"/>
  <c r="BE182"/>
  <c r="BE186"/>
  <c r="BE191"/>
  <c r="BE201"/>
  <c i="3" r="BE116"/>
  <c r="BE136"/>
  <c r="BE138"/>
  <c r="BE152"/>
  <c r="BE105"/>
  <c r="BE122"/>
  <c r="BE134"/>
  <c r="BE144"/>
  <c r="BE150"/>
  <c r="BE162"/>
  <c i="2" r="J193"/>
  <c r="J67"/>
  <c i="3" r="BE126"/>
  <c r="BE128"/>
  <c r="BE146"/>
  <c i="2" r="BK92"/>
  <c i="3" r="BE94"/>
  <c r="BE114"/>
  <c r="BE168"/>
  <c r="BE140"/>
  <c r="J88"/>
  <c r="BE112"/>
  <c i="2" r="BK116"/>
  <c r="J116"/>
  <c r="J64"/>
  <c i="3" r="E48"/>
  <c r="F54"/>
  <c r="J54"/>
  <c r="F88"/>
  <c r="BE103"/>
  <c r="BE108"/>
  <c r="BE142"/>
  <c r="J85"/>
  <c r="BE96"/>
  <c r="BE98"/>
  <c r="BE101"/>
  <c r="BE110"/>
  <c r="BE120"/>
  <c r="BE148"/>
  <c r="BE156"/>
  <c r="BE159"/>
  <c r="BE165"/>
  <c i="1" r="BB56"/>
  <c i="3" r="BE132"/>
  <c i="2" r="E48"/>
  <c r="F54"/>
  <c r="J55"/>
  <c r="BE94"/>
  <c r="BE124"/>
  <c r="F88"/>
  <c r="BE99"/>
  <c r="BE103"/>
  <c r="BE112"/>
  <c r="BE114"/>
  <c r="BE142"/>
  <c r="BE148"/>
  <c r="BE150"/>
  <c r="BE152"/>
  <c r="BE200"/>
  <c r="BE106"/>
  <c r="BE110"/>
  <c r="BE118"/>
  <c r="BE120"/>
  <c r="BE126"/>
  <c r="BE130"/>
  <c r="BE138"/>
  <c r="BE144"/>
  <c r="BE164"/>
  <c r="BE170"/>
  <c r="BE172"/>
  <c r="BE176"/>
  <c r="J54"/>
  <c r="BE97"/>
  <c r="BE101"/>
  <c r="BE108"/>
  <c r="BE132"/>
  <c r="BE136"/>
  <c r="BE158"/>
  <c r="BE160"/>
  <c r="BE162"/>
  <c r="BE168"/>
  <c r="BE178"/>
  <c r="BE180"/>
  <c r="BE184"/>
  <c r="BE186"/>
  <c r="BE188"/>
  <c r="BE190"/>
  <c r="BE194"/>
  <c r="BE204"/>
  <c r="J52"/>
  <c r="BE146"/>
  <c r="BE154"/>
  <c r="BE156"/>
  <c r="BE166"/>
  <c r="BE174"/>
  <c r="BE182"/>
  <c r="BE197"/>
  <c r="BE207"/>
  <c i="3" r="F37"/>
  <c i="1" r="BD56"/>
  <c i="3" r="F36"/>
  <c i="1" r="BC56"/>
  <c i="3" r="J34"/>
  <c i="1" r="AW56"/>
  <c i="4" r="F37"/>
  <c i="1" r="BD57"/>
  <c i="4" r="F34"/>
  <c i="1" r="BA57"/>
  <c i="4" r="F36"/>
  <c i="1" r="BC57"/>
  <c i="2" r="F34"/>
  <c i="1" r="BA55"/>
  <c i="5" r="F37"/>
  <c i="1" r="BD58"/>
  <c i="2" r="F36"/>
  <c i="1" r="BC55"/>
  <c i="5" r="F35"/>
  <c i="1" r="BB58"/>
  <c i="5" r="J34"/>
  <c i="1" r="AW58"/>
  <c i="4" r="J34"/>
  <c i="1" r="AW57"/>
  <c i="2" r="J34"/>
  <c i="1" r="AW55"/>
  <c i="3" r="F34"/>
  <c i="1" r="BA56"/>
  <c i="2" r="F35"/>
  <c i="1" r="BB55"/>
  <c i="4" r="F35"/>
  <c i="1" r="BB57"/>
  <c i="5" r="F36"/>
  <c i="1" r="BC58"/>
  <c i="2" r="F37"/>
  <c i="1" r="BD55"/>
  <c i="5" r="F34"/>
  <c i="1" r="BA58"/>
  <c i="5" l="1" r="P92"/>
  <c r="P91"/>
  <c i="1" r="AU58"/>
  <c i="5" r="R92"/>
  <c r="R91"/>
  <c i="2" r="P92"/>
  <c r="P91"/>
  <c i="1" r="AU55"/>
  <c i="3" r="T92"/>
  <c r="T91"/>
  <c i="4" r="R94"/>
  <c r="R93"/>
  <c i="2" r="T92"/>
  <c r="T91"/>
  <c i="4" r="P94"/>
  <c r="P93"/>
  <c i="1" r="AU57"/>
  <c i="4" r="T94"/>
  <c r="T93"/>
  <c i="3" r="P92"/>
  <c r="P91"/>
  <c i="1" r="AU56"/>
  <c i="3" r="BK92"/>
  <c r="J92"/>
  <c r="J60"/>
  <c i="4" r="BK122"/>
  <c r="J122"/>
  <c r="J64"/>
  <c i="5" r="BK92"/>
  <c r="J92"/>
  <c r="J60"/>
  <c r="J115"/>
  <c r="J65"/>
  <c r="BK176"/>
  <c r="J176"/>
  <c r="J66"/>
  <c i="4" r="BK94"/>
  <c r="J94"/>
  <c r="J60"/>
  <c i="3" r="BK154"/>
  <c r="J154"/>
  <c r="J66"/>
  <c i="2" r="BK91"/>
  <c r="J91"/>
  <c r="J59"/>
  <c r="J92"/>
  <c r="J60"/>
  <c i="4" r="F33"/>
  <c i="1" r="AZ57"/>
  <c r="BB54"/>
  <c r="AX54"/>
  <c i="3" r="J33"/>
  <c i="1" r="AV56"/>
  <c r="AT56"/>
  <c i="4" r="J33"/>
  <c i="1" r="AV57"/>
  <c r="AT57"/>
  <c i="3" r="F33"/>
  <c i="1" r="AZ56"/>
  <c r="BD54"/>
  <c r="W33"/>
  <c i="5" r="F33"/>
  <c i="1" r="AZ58"/>
  <c i="2" r="J33"/>
  <c i="1" r="AV55"/>
  <c r="AT55"/>
  <c r="BC54"/>
  <c r="W32"/>
  <c i="2" r="F33"/>
  <c i="1" r="AZ55"/>
  <c r="BA54"/>
  <c r="W30"/>
  <c i="5" r="J33"/>
  <c i="1" r="AV58"/>
  <c r="AT58"/>
  <c i="3" l="1" r="BK91"/>
  <c r="J91"/>
  <c i="5" r="BK91"/>
  <c r="J91"/>
  <c r="J59"/>
  <c i="4" r="BK93"/>
  <c r="J93"/>
  <c i="3" r="J59"/>
  <c i="1" r="AU54"/>
  <c i="4" r="J30"/>
  <c i="1" r="AG57"/>
  <c r="AY54"/>
  <c i="3" r="J30"/>
  <c i="1" r="AG56"/>
  <c r="AN56"/>
  <c r="W31"/>
  <c i="2" r="J30"/>
  <c i="1" r="AG55"/>
  <c r="AW54"/>
  <c r="AK30"/>
  <c r="AZ54"/>
  <c r="AV54"/>
  <c r="AK29"/>
  <c i="4" l="1" r="J39"/>
  <c i="3" r="J39"/>
  <c i="4" r="J59"/>
  <c i="2" r="J39"/>
  <c i="1" r="AN55"/>
  <c r="AN57"/>
  <c r="AT54"/>
  <c i="5" r="J30"/>
  <c i="1" r="AG58"/>
  <c r="AG54"/>
  <c r="AK26"/>
  <c r="AK35"/>
  <c r="W29"/>
  <c i="5" l="1" r="J39"/>
  <c i="1" r="AN58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<sst xmlns="http://schemas.openxmlformats.org/spreadsheetml/2006/main">
  <si>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</si>
  <si>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</si>
  <si>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</si>
  <si>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</si>
  <si>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</si>
  <si>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{ca2077b5-f738-4376-831e-caae99f2a2eb}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</si>
  <si>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</si>
  <si>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</si>
  <si>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</si>
  <si>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</si>
  <si>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</si>
  <si>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</si>
  <si>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</si>
  <si>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</si>
  <si>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2022-001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</si>
  <si>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</si>
  <si>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</si>
  <si>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Sociální investice - BOZP - Cheb, provozní budova (ST a MeS) - rekonstrukce elektroinstalace</t>
  </si>
  <si>
    <t>KSO:</t>
  </si>
  <si>
    <t/>
  </si>
  <si>
    <t>CC-CZ:</t>
  </si>
  <si>
    <t>Místo:</t>
  </si>
  <si>
    <t>Cheb</t>
  </si>
  <si>
    <t>Datum:</t>
  </si>
  <si>
    <t>2. 5. 2022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</si>
  <si>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</si>
  <si>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</si>
  <si>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</si>
  <si>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</si>
  <si>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</si>
  <si>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</si>
  <si>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</si>
  <si>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</si>
  <si>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</si>
  <si>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</si>
  <si>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</si>
  <si>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</si>
  <si>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</si>
  <si>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</si>
  <si>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</si>
  <si>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</si>
  <si>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</si>
  <si>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</si>
  <si>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</si>
  <si>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</si>
  <si>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</si>
  <si>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</si>
  <si>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</si>
  <si>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</si>
  <si>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</si>
  <si>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</si>
  <si>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</si>
  <si>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</si>
  <si>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</si>
  <si>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</si>
  <si>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</si>
  <si>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</si>
  <si>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</si>
  <si>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</si>
  <si>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</si>
  <si>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</si>
  <si>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</si>
  <si>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</si>
  <si>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</si>
  <si>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</si>
  <si>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</si>
  <si>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</si>
  <si>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</si>
  <si>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</si>
  <si>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</si>
  <si>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</si>
  <si>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</si>
  <si>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</si>
  <si>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</si>
  <si>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</si>
  <si>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SO-01</t>
  </si>
  <si>
    <t>rozváděče RP</t>
  </si>
  <si>
    <t>STA</t>
  </si>
  <si>
    <t>1</t>
  </si>
  <si>
    <t>{aaa87c79-aeee-45c2-a178-fa0242e71bef}</t>
  </si>
  <si>
    <t>2</t>
  </si>
  <si>
    <t>SO-02</t>
  </si>
  <si>
    <t xml:space="preserve">elektroinstalace sociálního zázemí  I.+ II. NP </t>
  </si>
  <si>
    <t>{5919dc17-da35-4427-9701-39cc301d003c}</t>
  </si>
  <si>
    <t>SO-03</t>
  </si>
  <si>
    <t>elektroinstalace administrativních prostor</t>
  </si>
  <si>
    <t>{9bf39e9b-7074-4291-bc73-3379f1047f87}</t>
  </si>
  <si>
    <t>SO-04</t>
  </si>
  <si>
    <t>elektroinstalace garáže</t>
  </si>
  <si>
    <t>{d23f1246-69dd-4a44-95ba-691e1becf31b}</t>
  </si>
  <si>
    <t>KRYCÍ LIST SOUPISU PRACÍ</t>
  </si>
  <si>
    <t>Objekt:</t>
  </si>
  <si>
    <t>SO-01 - rozváděče RP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</si>
  <si>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</si>
  <si>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</si>
  <si>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</si>
  <si>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</si>
  <si>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</si>
  <si>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</si>
  <si>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</si>
  <si>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</si>
  <si>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>PSV - Práce a dodávky PSV</t>
  </si>
  <si>
    <t xml:space="preserve">    741 - Elektroinstalace - silnoproud</t>
  </si>
  <si>
    <t>VRN - Vedlejší rozpočtové náklady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</si>
  <si>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</si>
  <si>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</si>
  <si>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</si>
  <si>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VRN8 - Přesun stavebních kapacit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</si>
  <si>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</si>
  <si>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</si>
  <si>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</si>
  <si>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</si>
  <si>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</si>
  <si>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</si>
  <si>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</si>
  <si>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</si>
  <si>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</si>
  <si>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</si>
  <si>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</si>
  <si>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</si>
  <si>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</si>
  <si>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</si>
  <si>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</si>
  <si>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</si>
  <si>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</si>
  <si>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</si>
  <si>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</si>
  <si>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</si>
  <si>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612315102</t>
  </si>
  <si>
    <t>Vápenná hrubá omítka rýh ve stěnách š přes 150 do 300 mm</t>
  </si>
  <si>
    <t>m2</t>
  </si>
  <si>
    <t>4</t>
  </si>
  <si>
    <t>PP</t>
  </si>
  <si>
    <t>9</t>
  </si>
  <si>
    <t>Ostatní konstrukce a práce, bourání</t>
  </si>
  <si>
    <t>953991111</t>
  </si>
  <si>
    <t>Dodání a osazení hmoždinek profilu 6 až 8 mm do zdiva z cihel</t>
  </si>
  <si>
    <t>kus</t>
  </si>
  <si>
    <t>3</t>
  </si>
  <si>
    <t>971042251</t>
  </si>
  <si>
    <t>Vybourání otvorů v betonových příčkách a zdech pl do 0,0225 m2 tl do 450 mm</t>
  </si>
  <si>
    <t>971042551</t>
  </si>
  <si>
    <t>Vybourání otvorů v betonových příčkách a zdech pl do 1 m2</t>
  </si>
  <si>
    <t>m3</t>
  </si>
  <si>
    <t>8</t>
  </si>
  <si>
    <t>5</t>
  </si>
  <si>
    <t>974049121</t>
  </si>
  <si>
    <t>Vysekání rýh v betonových zdech hl do 30 mm š do 30 mm</t>
  </si>
  <si>
    <t>m</t>
  </si>
  <si>
    <t>10</t>
  </si>
  <si>
    <t>997</t>
  </si>
  <si>
    <t>Přesun sutě</t>
  </si>
  <si>
    <t>997013211</t>
  </si>
  <si>
    <t>Vnitrostaveništní doprava suti a vybouraných hmot pro budovy v do 6 m ručně</t>
  </si>
  <si>
    <t>t</t>
  </si>
  <si>
    <t>12</t>
  </si>
  <si>
    <t>7</t>
  </si>
  <si>
    <t>997013219</t>
  </si>
  <si>
    <t>Příplatek k vnitrostaveništní dopravě suti a vybouraných hmot za zvětšenou dopravu suti ZKD 10 m</t>
  </si>
  <si>
    <t>14</t>
  </si>
  <si>
    <t>997013501</t>
  </si>
  <si>
    <t>Odvoz suti a vybouraných hmot na skládku nebo meziskládku do 1 km se složením</t>
  </si>
  <si>
    <t>16</t>
  </si>
  <si>
    <t>997013509</t>
  </si>
  <si>
    <t>Příplatek k odvozu suti a vybouraných hmot na skládku ZKD 1 km přes 1 km</t>
  </si>
  <si>
    <t>18</t>
  </si>
  <si>
    <t>997013601</t>
  </si>
  <si>
    <t>Poplatek za uložení na skládce (skládkovné) stavebního odpadu betonového kód odpadu 17 01 01</t>
  </si>
  <si>
    <t>20</t>
  </si>
  <si>
    <t>PSV</t>
  </si>
  <si>
    <t>Práce a dodávky PSV</t>
  </si>
  <si>
    <t>741</t>
  </si>
  <si>
    <t>Elektroinstalace - silnoproud</t>
  </si>
  <si>
    <t>11</t>
  </si>
  <si>
    <t>741110511</t>
  </si>
  <si>
    <t>Montáž lišta a kanálek vkládací šířky do 60 mm s víčkem</t>
  </si>
  <si>
    <t>22</t>
  </si>
  <si>
    <t>M</t>
  </si>
  <si>
    <t>34571011</t>
  </si>
  <si>
    <t>lišta elektroinstalační vkládací 24x22mm</t>
  </si>
  <si>
    <t>32</t>
  </si>
  <si>
    <t>24</t>
  </si>
  <si>
    <t>VV</t>
  </si>
  <si>
    <t>40*1,05 "Přepočtené koeficientem množství</t>
  </si>
  <si>
    <t>Součet</t>
  </si>
  <si>
    <t>13</t>
  </si>
  <si>
    <t>741120401</t>
  </si>
  <si>
    <t>Montáž vodič Cu izolovaný drátovací plný a laněný žíla 0,35-6 mm2 v rozváděči (např. CY)</t>
  </si>
  <si>
    <t>26</t>
  </si>
  <si>
    <t>34140</t>
  </si>
  <si>
    <t>CY 6 mm2 černý</t>
  </si>
  <si>
    <t>28</t>
  </si>
  <si>
    <t>5*1,15 "Přepočtené koeficientem množství</t>
  </si>
  <si>
    <t>30</t>
  </si>
  <si>
    <t>341408</t>
  </si>
  <si>
    <t>CY 6 mm2 zelenožlutý</t>
  </si>
  <si>
    <t>17</t>
  </si>
  <si>
    <t>34</t>
  </si>
  <si>
    <t>3414082</t>
  </si>
  <si>
    <t>CY 6 mm2 světle modrý</t>
  </si>
  <si>
    <t>36</t>
  </si>
  <si>
    <t>19</t>
  </si>
  <si>
    <t>741125873</t>
  </si>
  <si>
    <t>Demontáž kabel Al plný kulatý žíla 4x16 mm2 uložený pod omítku</t>
  </si>
  <si>
    <t>38</t>
  </si>
  <si>
    <t>741130001</t>
  </si>
  <si>
    <t>Ukončení vodič izolovaný do 2,5 mm2 v rozváděči nebo na přístroji</t>
  </si>
  <si>
    <t>40</t>
  </si>
  <si>
    <t>741130004</t>
  </si>
  <si>
    <t>Ukončení vodič izolovaný do 6 mm2 v rozváděči nebo na přístroji</t>
  </si>
  <si>
    <t>42</t>
  </si>
  <si>
    <t>741130006</t>
  </si>
  <si>
    <t>Ukončení vodič izolovaný do 16 mm2 v rozváděči nebo na přístroji</t>
  </si>
  <si>
    <t>44</t>
  </si>
  <si>
    <t>23</t>
  </si>
  <si>
    <t>741130021</t>
  </si>
  <si>
    <t>Ukončení vodič izolovaný do 2,5 mm2 na svorkovnici</t>
  </si>
  <si>
    <t>46</t>
  </si>
  <si>
    <t>741130023</t>
  </si>
  <si>
    <t>Ukončení vodič izolovaný do 6 mm2 na svorkovnici</t>
  </si>
  <si>
    <t>48</t>
  </si>
  <si>
    <t>25</t>
  </si>
  <si>
    <t>741130025</t>
  </si>
  <si>
    <t>Ukončení vodič izolovaný do 16 mm2 na svorkovnici</t>
  </si>
  <si>
    <t>50</t>
  </si>
  <si>
    <t>741210103</t>
  </si>
  <si>
    <t>Montáž rozváděčů litinových, hliníkových nebo plastových sestava do 300 kg</t>
  </si>
  <si>
    <t>52</t>
  </si>
  <si>
    <t>27</t>
  </si>
  <si>
    <t>35711672</t>
  </si>
  <si>
    <t xml:space="preserve">skříň rozváděče elektroměrového pro přímé měření  kompaktní pilíř celoplastové provedení pro 1x jednosazbový třífázový elektroměr přístroje na elektroměrové desce s plombovatelným krytem jističů (ER112/PKP7P)</t>
  </si>
  <si>
    <t>54</t>
  </si>
  <si>
    <t>741213813</t>
  </si>
  <si>
    <t>Demontáž kabelu silového z rozvodnice průřezu žil přes 4 do 10 mm2 bez zachování funkčnosti</t>
  </si>
  <si>
    <t>56</t>
  </si>
  <si>
    <t>29</t>
  </si>
  <si>
    <t>741310412</t>
  </si>
  <si>
    <t>Montáž spínač tří/čtyřpólový nástěnný do 25 A venkovní nebo mokré se zapojením vodičů</t>
  </si>
  <si>
    <t>58</t>
  </si>
  <si>
    <t>741320105</t>
  </si>
  <si>
    <t>Montáž jističů jednopólových nn do 25 A ve skříni se zapojením vodičů</t>
  </si>
  <si>
    <t>60</t>
  </si>
  <si>
    <t>31</t>
  </si>
  <si>
    <t>35822107</t>
  </si>
  <si>
    <t>jistič 1pólový-charakteristika B 6A</t>
  </si>
  <si>
    <t>62</t>
  </si>
  <si>
    <t>64</t>
  </si>
  <si>
    <t>33</t>
  </si>
  <si>
    <t>35822111</t>
  </si>
  <si>
    <t>jistič 1pólový-charakteristika B 16A</t>
  </si>
  <si>
    <t>66</t>
  </si>
  <si>
    <t>741320165</t>
  </si>
  <si>
    <t>Montáž jističů třípólových nn do 25 A ve skříni se zapojením vodičů</t>
  </si>
  <si>
    <t>68</t>
  </si>
  <si>
    <t>35</t>
  </si>
  <si>
    <t>35822403</t>
  </si>
  <si>
    <t>jistič 3pólový-charakteristika B 25A</t>
  </si>
  <si>
    <t>70</t>
  </si>
  <si>
    <t>741321003</t>
  </si>
  <si>
    <t>Montáž proudových chráničů dvoupólových nn do 25 A ve skříni se zapojením vodičů</t>
  </si>
  <si>
    <t>72</t>
  </si>
  <si>
    <t>37</t>
  </si>
  <si>
    <t>192211222....</t>
  </si>
  <si>
    <t>Kombichránič PFL7 - 10/1N/B/003</t>
  </si>
  <si>
    <t>74</t>
  </si>
  <si>
    <t>76</t>
  </si>
  <si>
    <t>39</t>
  </si>
  <si>
    <t>2222......</t>
  </si>
  <si>
    <t xml:space="preserve">Chránič  Pf7 - 25/2/0,03</t>
  </si>
  <si>
    <t>78</t>
  </si>
  <si>
    <t>741321033</t>
  </si>
  <si>
    <t>Montáž proudových chráničů čtyřpólových nn do 25 A ve skříni se zapojením vodičů</t>
  </si>
  <si>
    <t>80</t>
  </si>
  <si>
    <t>41</t>
  </si>
  <si>
    <t>2123123....</t>
  </si>
  <si>
    <t>Chránič PF7 - 25/4/0,03</t>
  </si>
  <si>
    <t>82</t>
  </si>
  <si>
    <t>741810001</t>
  </si>
  <si>
    <t>Celková prohlídka elektrického rozvodu a zařízení do 100 000,- Kč</t>
  </si>
  <si>
    <t>84</t>
  </si>
  <si>
    <t>43</t>
  </si>
  <si>
    <t>741854923</t>
  </si>
  <si>
    <t>Vypnutí vedení se zajištěním proti nedovolenému zapnutí,vyzkoušením a s opětovným zapnutím</t>
  </si>
  <si>
    <t>86</t>
  </si>
  <si>
    <t>VRN</t>
  </si>
  <si>
    <t>Vedlejší rozpočtové náklady</t>
  </si>
  <si>
    <t>VRN2</t>
  </si>
  <si>
    <t>Příprava staveniště</t>
  </si>
  <si>
    <t>020001000</t>
  </si>
  <si>
    <t>%</t>
  </si>
  <si>
    <t>88</t>
  </si>
  <si>
    <t>VRN3</t>
  </si>
  <si>
    <t>Zařízení staveniště</t>
  </si>
  <si>
    <t>45</t>
  </si>
  <si>
    <t>030001000</t>
  </si>
  <si>
    <t>90</t>
  </si>
  <si>
    <t>VRN4</t>
  </si>
  <si>
    <t>Inženýrská činnost</t>
  </si>
  <si>
    <t>040001000</t>
  </si>
  <si>
    <t>92</t>
  </si>
  <si>
    <t>P</t>
  </si>
  <si>
    <t>Poznámka k položce:_x000d_
Poznámka k položce: Poznámka k položce: zjednodušené schéma elektroinstalace</t>
  </si>
  <si>
    <t>VRN8</t>
  </si>
  <si>
    <t>Přesun stavebních kapacit</t>
  </si>
  <si>
    <t>47</t>
  </si>
  <si>
    <t>081002000</t>
  </si>
  <si>
    <t>Doprava zaměstnanců</t>
  </si>
  <si>
    <t>94</t>
  </si>
  <si>
    <t>VRN9</t>
  </si>
  <si>
    <t>Ostatní náklady</t>
  </si>
  <si>
    <t>090001000</t>
  </si>
  <si>
    <t>96</t>
  </si>
  <si>
    <t xml:space="preserve">SO-02 - elektroinstalace sociálního zázemí  I.+ II. NP </t>
  </si>
  <si>
    <t>612315202</t>
  </si>
  <si>
    <t>Vápenná hrubá omítka malých ploch přes 0,09 do 0,25 m2 na stěnách</t>
  </si>
  <si>
    <t>612315205</t>
  </si>
  <si>
    <t>Vápenná hrubá omítka malých ploch přes 1 do 4 m2 na stěnách</t>
  </si>
  <si>
    <t>612325111</t>
  </si>
  <si>
    <t>Vápenocementová hladká omítka rýh ve stěnách š do 150 mm</t>
  </si>
  <si>
    <t>971033431</t>
  </si>
  <si>
    <t>Vybourání otvorů ve zdivu cihelném pl do 0,25 m2 na MVC nebo MV tl do 150 mm</t>
  </si>
  <si>
    <t>971033531</t>
  </si>
  <si>
    <t>Vybourání otvorů ve zdivu cihelném pl do 1 m2 na MVC nebo MV tl do 150 mm</t>
  </si>
  <si>
    <t>974031122</t>
  </si>
  <si>
    <t>Vysekání rýh ve zdivu cihelném hl do 30 mm š do 70 mm</t>
  </si>
  <si>
    <t>997013212</t>
  </si>
  <si>
    <t>Vnitrostaveništní doprava suti a vybouraných hmot pro budovy v přes 6 do 9 m ručně</t>
  </si>
  <si>
    <t>997013603</t>
  </si>
  <si>
    <t>Poplatek za uložení na skládce (skládkovné) stavebního odpadu cihelného kód odpadu 17 01 02</t>
  </si>
  <si>
    <t>741122015</t>
  </si>
  <si>
    <t>Montáž kabel Cu bez ukončení uložený pod omítku plný kulatý 3x1,5 mm2 (např. CYKY)</t>
  </si>
  <si>
    <t>34111030</t>
  </si>
  <si>
    <t>kabel instalační jádro Cu plné izolace PVC plášť PVC 450/750V (CYKY) 3x1,5mm2</t>
  </si>
  <si>
    <t>125*1,15 "Přepočtené koeficientem množství</t>
  </si>
  <si>
    <t>741122016</t>
  </si>
  <si>
    <t>Montáž kabel Cu bez ukončení uložený pod omítku plný kulatý 3x2,5 až 6 mm2 (např. CYKY)</t>
  </si>
  <si>
    <t>34111036</t>
  </si>
  <si>
    <t>kabel instalační jádro Cu plné izolace PVC plášť PVC 450/750V (CYKY) 3x2,5mm2</t>
  </si>
  <si>
    <t>80*1,15 "Přepočtené koeficientem množství</t>
  </si>
  <si>
    <t>741310022</t>
  </si>
  <si>
    <t>Montáž přepínač nástěnný 6-střídavý prostředí normální se zapojením vodičů</t>
  </si>
  <si>
    <t>34535018</t>
  </si>
  <si>
    <t>přepínač nástěnný střídavý, řazení 6, IP44, šroubové svorky</t>
  </si>
  <si>
    <t>741313042</t>
  </si>
  <si>
    <t>Montáž zásuvka (polo)zapuštěná šroubové připojení 2P+PE dvojí zapojení - průběžná se zapojením vodičů</t>
  </si>
  <si>
    <t>34555243</t>
  </si>
  <si>
    <t>zásuvka zápustná dvojnásobná, šikmá, s clonkami, šroubové svorky</t>
  </si>
  <si>
    <t>741371004</t>
  </si>
  <si>
    <t>Montáž svítidlo zářivkové bytové stropní přisazené 2 zdroje s krytem</t>
  </si>
  <si>
    <t>34814453</t>
  </si>
  <si>
    <t>svítidlo zářivkové stropní nepřímé, mřížka parabolická, elektronický předřadník, 2x36W</t>
  </si>
  <si>
    <t>998741202</t>
  </si>
  <si>
    <t>Přesun hmot procentní pro silnoproud v objektech v přes 6 do 12 m</t>
  </si>
  <si>
    <t>998741292</t>
  </si>
  <si>
    <t>Příplatek k přesunu hmot procentní 741 za zvětšený přesun do 100 m</t>
  </si>
  <si>
    <t>SO-03 - elektroinstalace administrativních prostor</t>
  </si>
  <si>
    <t xml:space="preserve">    742 - Elektroinstalace - slaboproud</t>
  </si>
  <si>
    <t xml:space="preserve">    VRN5 - Finanční náklady</t>
  </si>
  <si>
    <t>974031121</t>
  </si>
  <si>
    <t>Vysekání rýh ve zdivu cihelném hl do 30 mm š do 30 mm</t>
  </si>
  <si>
    <t>741112001</t>
  </si>
  <si>
    <t>Montáž krabice zapuštěná plastová kruhová</t>
  </si>
  <si>
    <t>34571457</t>
  </si>
  <si>
    <t>krabice pod omítku PVC odbočná kruhová D 70mm s víčkem</t>
  </si>
  <si>
    <t>405*1,15 "Přepočtené koeficientem množství</t>
  </si>
  <si>
    <t>420*1,15 "Přepočtené koeficientem množství</t>
  </si>
  <si>
    <t>741122025</t>
  </si>
  <si>
    <t>Montáž kabel Cu bez ukončení uložený pod omítku plný kulatý 4x16 až 25 mm2 (např. CYKY)</t>
  </si>
  <si>
    <t>34111080</t>
  </si>
  <si>
    <t>kabel instalační jádro Cu plné izolace PVC plášť PVC 450/750V (CYKY) 4x16mm2</t>
  </si>
  <si>
    <t>72*1,15 "Přepočtené koeficientem množství</t>
  </si>
  <si>
    <t>741122031</t>
  </si>
  <si>
    <t>Montáž kabel Cu bez ukončení uložený pod omítku plný kulatý 5x1,5 až 2,5 mm2 (např. CYKY)</t>
  </si>
  <si>
    <t>34111090</t>
  </si>
  <si>
    <t>kabel instalační jádro Cu plné izolace PVC plášť PVC 450/750V (CYKY) 5x1,5mm2</t>
  </si>
  <si>
    <t>92*1,15 "Přepočtené koeficientem množství</t>
  </si>
  <si>
    <t>741310001</t>
  </si>
  <si>
    <t>Montáž vypínač nástěnný 1-jednopólový prostředí normální se zapojením vodičů</t>
  </si>
  <si>
    <t>34535015</t>
  </si>
  <si>
    <t>spínač nástěnný jednopólový, řazení 1, IP44, šroubové svorky</t>
  </si>
  <si>
    <t>741310021</t>
  </si>
  <si>
    <t>Montáž přepínač nástěnný 5-sériový prostředí normální se zapojením vodičů</t>
  </si>
  <si>
    <t>34535017</t>
  </si>
  <si>
    <t>přepínač nástěnný sériový, řazení 5, IP44, šroubové svorky</t>
  </si>
  <si>
    <t>741371006</t>
  </si>
  <si>
    <t>Montáž svítidlo zářivkové bytové stropní přisazené 4 zdroje s krytem</t>
  </si>
  <si>
    <t>34814446</t>
  </si>
  <si>
    <t>svítidlo zářivkové stropní přímé, mřížka parabolická, indukční předřadník s kompenzací, 4x36W</t>
  </si>
  <si>
    <t>741810002</t>
  </si>
  <si>
    <t>Celková prohlídka elektrického rozvodu a zařízení přes 100 000 do 500 000,- Kč</t>
  </si>
  <si>
    <t>742</t>
  </si>
  <si>
    <t>Elektroinstalace - slaboproud</t>
  </si>
  <si>
    <t>742320031</t>
  </si>
  <si>
    <t>Montáž napájecího zdroje pro elektrický zámek</t>
  </si>
  <si>
    <t>VRN5</t>
  </si>
  <si>
    <t>Finanční náklady</t>
  </si>
  <si>
    <t>050001000</t>
  </si>
  <si>
    <t>SO-04 - elektroinstalace garáže</t>
  </si>
  <si>
    <t>953991121</t>
  </si>
  <si>
    <t>Dodání a osazení hmoždinek profilu 10 až 12 mm do zdiva z cihel</t>
  </si>
  <si>
    <t>971033651</t>
  </si>
  <si>
    <t>Vybourání otvorů ve zdivu cihelném pl do 4 m2 na MVC nebo MV tl do 600 mm</t>
  </si>
  <si>
    <t>973031344</t>
  </si>
  <si>
    <t>Vysekání kapes ve zdivu cihelném na MV nebo MVC pl do 0,25 m2 hl do 150 mm</t>
  </si>
  <si>
    <t>974032132</t>
  </si>
  <si>
    <t>Vysekání rýh ve stěnách nebo příčkách z dutých cihel nebo tvárnic hl do 50 mm š 70 mm</t>
  </si>
  <si>
    <t>80*1,05 "Přepočtené koeficientem množství</t>
  </si>
  <si>
    <t>741112101</t>
  </si>
  <si>
    <t>Montáž rozvodka zapuštěná plastová kruhová</t>
  </si>
  <si>
    <t>34571521</t>
  </si>
  <si>
    <t>krabice pod omítku PVC odbočná kruhová D 70mm s víčkem a svorkovnicí</t>
  </si>
  <si>
    <t>95*1,15 "Přepočtené koeficientem množství</t>
  </si>
  <si>
    <t>88*1,15 "Přepočtené koeficientem množství</t>
  </si>
  <si>
    <t>32*1,15 "Přepočtené koeficientem množství</t>
  </si>
  <si>
    <t>741122032</t>
  </si>
  <si>
    <t>Montáž kabel Cu bez ukončení uložený pod omítku plný kulatý 5x4 až 6 mm2 (např. CYKY)</t>
  </si>
  <si>
    <t>34111100</t>
  </si>
  <si>
    <t>kabel instalační jádro Cu plné izolace PVC plášť PVC 450/750V (CYKY) 5x6mm2</t>
  </si>
  <si>
    <t>36*1,15 "Přepočtené koeficientem množství</t>
  </si>
  <si>
    <t>741210202</t>
  </si>
  <si>
    <t>Montáž rozváděč skříňový nebo panelový dělitelný pole do 300 kg</t>
  </si>
  <si>
    <t>2256.....</t>
  </si>
  <si>
    <t>podružný rozvaděč s odečtovým elektroměrem</t>
  </si>
  <si>
    <t>741310031</t>
  </si>
  <si>
    <t>Montáž vypínač nástěnný 1-jednopólový prostředí venkovní/mokré se zapojením vodičů</t>
  </si>
  <si>
    <t>34535054</t>
  </si>
  <si>
    <t>spínač nástěnný jednopólový, řazení 1, IP54, šroubové svorky</t>
  </si>
  <si>
    <t>741313083</t>
  </si>
  <si>
    <t>Montáž zásuvka chráněná v krabici šroubové připojení 2P+PE dvojí zapojení, prostředí venkovní, mokré se zapojením vodičů</t>
  </si>
  <si>
    <t>ABB.5518GA02989B</t>
  </si>
  <si>
    <t>Zásuvka jednonásobná s clonkami a víčkem, s drápky, IP44</t>
  </si>
  <si>
    <t>741372013</t>
  </si>
  <si>
    <t>Montáž svítidlo LED interiérové přisazené nástěnné reflektorové se samostatným nebo integrovaným pohybovým čidlem se zapojením vodičů</t>
  </si>
  <si>
    <t>PAN.LM34300009</t>
  </si>
  <si>
    <t>PANLUX VANA SMD 20W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</si>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</sst>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4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167" fontId="21" fillId="2" borderId="23" xfId="0" applyNumberFormat="1" applyFont="1" applyFill="1" applyBorder="1" applyAlignment="1" applyProtection="1">
      <alignment vertical="center"/>
      <protection locked="0"/>
    </xf>
    <xf numFmtId="0" fontId="37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27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27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35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49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2022-001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Sociální investice - BOZP - Cheb, provozní budova (ST a MeS) - rekonstrukce elektroinstalace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Cheb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2. 5. 2022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 xml:space="preserve"> 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31</v>
      </c>
      <c r="AJ49" s="40"/>
      <c r="AK49" s="40"/>
      <c r="AL49" s="40"/>
      <c r="AM49" s="73" t="str">
        <f>IF(E17="","",E17)</f>
        <v xml:space="preserve"> </v>
      </c>
      <c r="AN49" s="64"/>
      <c r="AO49" s="64"/>
      <c r="AP49" s="64"/>
      <c r="AQ49" s="40"/>
      <c r="AR49" s="44"/>
      <c r="AS49" s="74" t="s">
        <v>50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29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33</v>
      </c>
      <c r="AJ50" s="40"/>
      <c r="AK50" s="40"/>
      <c r="AL50" s="40"/>
      <c r="AM50" s="73" t="str">
        <f>IF(E20="","",E20)</f>
        <v xml:space="preserve"> 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51</v>
      </c>
      <c r="D52" s="87"/>
      <c r="E52" s="87"/>
      <c r="F52" s="87"/>
      <c r="G52" s="87"/>
      <c r="H52" s="88"/>
      <c r="I52" s="89" t="s">
        <v>52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53</v>
      </c>
      <c r="AH52" s="87"/>
      <c r="AI52" s="87"/>
      <c r="AJ52" s="87"/>
      <c r="AK52" s="87"/>
      <c r="AL52" s="87"/>
      <c r="AM52" s="87"/>
      <c r="AN52" s="89" t="s">
        <v>54</v>
      </c>
      <c r="AO52" s="87"/>
      <c r="AP52" s="87"/>
      <c r="AQ52" s="91" t="s">
        <v>55</v>
      </c>
      <c r="AR52" s="44"/>
      <c r="AS52" s="92" t="s">
        <v>56</v>
      </c>
      <c r="AT52" s="93" t="s">
        <v>57</v>
      </c>
      <c r="AU52" s="93" t="s">
        <v>58</v>
      </c>
      <c r="AV52" s="93" t="s">
        <v>59</v>
      </c>
      <c r="AW52" s="93" t="s">
        <v>60</v>
      </c>
      <c r="AX52" s="93" t="s">
        <v>61</v>
      </c>
      <c r="AY52" s="93" t="s">
        <v>62</v>
      </c>
      <c r="AZ52" s="93" t="s">
        <v>63</v>
      </c>
      <c r="BA52" s="93" t="s">
        <v>64</v>
      </c>
      <c r="BB52" s="93" t="s">
        <v>65</v>
      </c>
      <c r="BC52" s="93" t="s">
        <v>66</v>
      </c>
      <c r="BD52" s="94" t="s">
        <v>67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68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ROUND(SUM(AG55:AG58),2)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ROUND(SUM(AS55:AS58),2)</f>
        <v>0</v>
      </c>
      <c r="AT54" s="106">
        <f>ROUND(SUM(AV54:AW54),2)</f>
        <v>0</v>
      </c>
      <c r="AU54" s="107">
        <f>ROUND(SUM(AU55:AU58),5)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ROUND(SUM(AZ55:AZ58),2)</f>
        <v>0</v>
      </c>
      <c r="BA54" s="106">
        <f>ROUND(SUM(BA55:BA58),2)</f>
        <v>0</v>
      </c>
      <c r="BB54" s="106">
        <f>ROUND(SUM(BB55:BB58),2)</f>
        <v>0</v>
      </c>
      <c r="BC54" s="106">
        <f>ROUND(SUM(BC55:BC58),2)</f>
        <v>0</v>
      </c>
      <c r="BD54" s="108">
        <f>ROUND(SUM(BD55:BD58),2)</f>
        <v>0</v>
      </c>
      <c r="BE54" s="6"/>
      <c r="BS54" s="109" t="s">
        <v>69</v>
      </c>
      <c r="BT54" s="109" t="s">
        <v>70</v>
      </c>
      <c r="BU54" s="110" t="s">
        <v>71</v>
      </c>
      <c r="BV54" s="109" t="s">
        <v>72</v>
      </c>
      <c r="BW54" s="109" t="s">
        <v>5</v>
      </c>
      <c r="BX54" s="109" t="s">
        <v>73</v>
      </c>
      <c r="CL54" s="109" t="s">
        <v>19</v>
      </c>
    </row>
    <row r="55" s="7" customFormat="1" ht="16.5" customHeight="1">
      <c r="A55" s="111" t="s">
        <v>74</v>
      </c>
      <c r="B55" s="112"/>
      <c r="C55" s="113"/>
      <c r="D55" s="114" t="s">
        <v>75</v>
      </c>
      <c r="E55" s="114"/>
      <c r="F55" s="114"/>
      <c r="G55" s="114"/>
      <c r="H55" s="114"/>
      <c r="I55" s="115"/>
      <c r="J55" s="114" t="s">
        <v>76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'SO-01 - rozváděče RP'!J30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77</v>
      </c>
      <c r="AR55" s="118"/>
      <c r="AS55" s="119">
        <v>0</v>
      </c>
      <c r="AT55" s="120">
        <f>ROUND(SUM(AV55:AW55),2)</f>
        <v>0</v>
      </c>
      <c r="AU55" s="121">
        <f>'SO-01 - rozváděče RP'!P91</f>
        <v>0</v>
      </c>
      <c r="AV55" s="120">
        <f>'SO-01 - rozváděče RP'!J33</f>
        <v>0</v>
      </c>
      <c r="AW55" s="120">
        <f>'SO-01 - rozváděče RP'!J34</f>
        <v>0</v>
      </c>
      <c r="AX55" s="120">
        <f>'SO-01 - rozváděče RP'!J35</f>
        <v>0</v>
      </c>
      <c r="AY55" s="120">
        <f>'SO-01 - rozváděče RP'!J36</f>
        <v>0</v>
      </c>
      <c r="AZ55" s="120">
        <f>'SO-01 - rozváděče RP'!F33</f>
        <v>0</v>
      </c>
      <c r="BA55" s="120">
        <f>'SO-01 - rozváděče RP'!F34</f>
        <v>0</v>
      </c>
      <c r="BB55" s="120">
        <f>'SO-01 - rozváděče RP'!F35</f>
        <v>0</v>
      </c>
      <c r="BC55" s="120">
        <f>'SO-01 - rozváděče RP'!F36</f>
        <v>0</v>
      </c>
      <c r="BD55" s="122">
        <f>'SO-01 - rozváděče RP'!F37</f>
        <v>0</v>
      </c>
      <c r="BE55" s="7"/>
      <c r="BT55" s="123" t="s">
        <v>78</v>
      </c>
      <c r="BV55" s="123" t="s">
        <v>72</v>
      </c>
      <c r="BW55" s="123" t="s">
        <v>79</v>
      </c>
      <c r="BX55" s="123" t="s">
        <v>5</v>
      </c>
      <c r="CL55" s="123" t="s">
        <v>19</v>
      </c>
      <c r="CM55" s="123" t="s">
        <v>80</v>
      </c>
    </row>
    <row r="56" s="7" customFormat="1" ht="24.75" customHeight="1">
      <c r="A56" s="111" t="s">
        <v>74</v>
      </c>
      <c r="B56" s="112"/>
      <c r="C56" s="113"/>
      <c r="D56" s="114" t="s">
        <v>81</v>
      </c>
      <c r="E56" s="114"/>
      <c r="F56" s="114"/>
      <c r="G56" s="114"/>
      <c r="H56" s="114"/>
      <c r="I56" s="115"/>
      <c r="J56" s="114" t="s">
        <v>82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'SO-02 - elektroinstalace ...'!J30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77</v>
      </c>
      <c r="AR56" s="118"/>
      <c r="AS56" s="119">
        <v>0</v>
      </c>
      <c r="AT56" s="120">
        <f>ROUND(SUM(AV56:AW56),2)</f>
        <v>0</v>
      </c>
      <c r="AU56" s="121">
        <f>'SO-02 - elektroinstalace ...'!P91</f>
        <v>0</v>
      </c>
      <c r="AV56" s="120">
        <f>'SO-02 - elektroinstalace ...'!J33</f>
        <v>0</v>
      </c>
      <c r="AW56" s="120">
        <f>'SO-02 - elektroinstalace ...'!J34</f>
        <v>0</v>
      </c>
      <c r="AX56" s="120">
        <f>'SO-02 - elektroinstalace ...'!J35</f>
        <v>0</v>
      </c>
      <c r="AY56" s="120">
        <f>'SO-02 - elektroinstalace ...'!J36</f>
        <v>0</v>
      </c>
      <c r="AZ56" s="120">
        <f>'SO-02 - elektroinstalace ...'!F33</f>
        <v>0</v>
      </c>
      <c r="BA56" s="120">
        <f>'SO-02 - elektroinstalace ...'!F34</f>
        <v>0</v>
      </c>
      <c r="BB56" s="120">
        <f>'SO-02 - elektroinstalace ...'!F35</f>
        <v>0</v>
      </c>
      <c r="BC56" s="120">
        <f>'SO-02 - elektroinstalace ...'!F36</f>
        <v>0</v>
      </c>
      <c r="BD56" s="122">
        <f>'SO-02 - elektroinstalace ...'!F37</f>
        <v>0</v>
      </c>
      <c r="BE56" s="7"/>
      <c r="BT56" s="123" t="s">
        <v>78</v>
      </c>
      <c r="BV56" s="123" t="s">
        <v>72</v>
      </c>
      <c r="BW56" s="123" t="s">
        <v>83</v>
      </c>
      <c r="BX56" s="123" t="s">
        <v>5</v>
      </c>
      <c r="CL56" s="123" t="s">
        <v>19</v>
      </c>
      <c r="CM56" s="123" t="s">
        <v>80</v>
      </c>
    </row>
    <row r="57" s="7" customFormat="1" ht="16.5" customHeight="1">
      <c r="A57" s="111" t="s">
        <v>74</v>
      </c>
      <c r="B57" s="112"/>
      <c r="C57" s="113"/>
      <c r="D57" s="114" t="s">
        <v>84</v>
      </c>
      <c r="E57" s="114"/>
      <c r="F57" s="114"/>
      <c r="G57" s="114"/>
      <c r="H57" s="114"/>
      <c r="I57" s="115"/>
      <c r="J57" s="114" t="s">
        <v>85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'SO-03 - elektroinstalace ...'!J30</f>
        <v>0</v>
      </c>
      <c r="AH57" s="115"/>
      <c r="AI57" s="115"/>
      <c r="AJ57" s="115"/>
      <c r="AK57" s="115"/>
      <c r="AL57" s="115"/>
      <c r="AM57" s="115"/>
      <c r="AN57" s="116">
        <f>SUM(AG57,AT57)</f>
        <v>0</v>
      </c>
      <c r="AO57" s="115"/>
      <c r="AP57" s="115"/>
      <c r="AQ57" s="117" t="s">
        <v>77</v>
      </c>
      <c r="AR57" s="118"/>
      <c r="AS57" s="119">
        <v>0</v>
      </c>
      <c r="AT57" s="120">
        <f>ROUND(SUM(AV57:AW57),2)</f>
        <v>0</v>
      </c>
      <c r="AU57" s="121">
        <f>'SO-03 - elektroinstalace ...'!P93</f>
        <v>0</v>
      </c>
      <c r="AV57" s="120">
        <f>'SO-03 - elektroinstalace ...'!J33</f>
        <v>0</v>
      </c>
      <c r="AW57" s="120">
        <f>'SO-03 - elektroinstalace ...'!J34</f>
        <v>0</v>
      </c>
      <c r="AX57" s="120">
        <f>'SO-03 - elektroinstalace ...'!J35</f>
        <v>0</v>
      </c>
      <c r="AY57" s="120">
        <f>'SO-03 - elektroinstalace ...'!J36</f>
        <v>0</v>
      </c>
      <c r="AZ57" s="120">
        <f>'SO-03 - elektroinstalace ...'!F33</f>
        <v>0</v>
      </c>
      <c r="BA57" s="120">
        <f>'SO-03 - elektroinstalace ...'!F34</f>
        <v>0</v>
      </c>
      <c r="BB57" s="120">
        <f>'SO-03 - elektroinstalace ...'!F35</f>
        <v>0</v>
      </c>
      <c r="BC57" s="120">
        <f>'SO-03 - elektroinstalace ...'!F36</f>
        <v>0</v>
      </c>
      <c r="BD57" s="122">
        <f>'SO-03 - elektroinstalace ...'!F37</f>
        <v>0</v>
      </c>
      <c r="BE57" s="7"/>
      <c r="BT57" s="123" t="s">
        <v>78</v>
      </c>
      <c r="BV57" s="123" t="s">
        <v>72</v>
      </c>
      <c r="BW57" s="123" t="s">
        <v>86</v>
      </c>
      <c r="BX57" s="123" t="s">
        <v>5</v>
      </c>
      <c r="CL57" s="123" t="s">
        <v>19</v>
      </c>
      <c r="CM57" s="123" t="s">
        <v>80</v>
      </c>
    </row>
    <row r="58" s="7" customFormat="1" ht="16.5" customHeight="1">
      <c r="A58" s="111" t="s">
        <v>74</v>
      </c>
      <c r="B58" s="112"/>
      <c r="C58" s="113"/>
      <c r="D58" s="114" t="s">
        <v>87</v>
      </c>
      <c r="E58" s="114"/>
      <c r="F58" s="114"/>
      <c r="G58" s="114"/>
      <c r="H58" s="114"/>
      <c r="I58" s="115"/>
      <c r="J58" s="114" t="s">
        <v>88</v>
      </c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Z58" s="114"/>
      <c r="AA58" s="114"/>
      <c r="AB58" s="114"/>
      <c r="AC58" s="114"/>
      <c r="AD58" s="114"/>
      <c r="AE58" s="114"/>
      <c r="AF58" s="114"/>
      <c r="AG58" s="116">
        <f>'SO-04 - elektroinstalace ...'!J30</f>
        <v>0</v>
      </c>
      <c r="AH58" s="115"/>
      <c r="AI58" s="115"/>
      <c r="AJ58" s="115"/>
      <c r="AK58" s="115"/>
      <c r="AL58" s="115"/>
      <c r="AM58" s="115"/>
      <c r="AN58" s="116">
        <f>SUM(AG58,AT58)</f>
        <v>0</v>
      </c>
      <c r="AO58" s="115"/>
      <c r="AP58" s="115"/>
      <c r="AQ58" s="117" t="s">
        <v>77</v>
      </c>
      <c r="AR58" s="118"/>
      <c r="AS58" s="124">
        <v>0</v>
      </c>
      <c r="AT58" s="125">
        <f>ROUND(SUM(AV58:AW58),2)</f>
        <v>0</v>
      </c>
      <c r="AU58" s="126">
        <f>'SO-04 - elektroinstalace ...'!P91</f>
        <v>0</v>
      </c>
      <c r="AV58" s="125">
        <f>'SO-04 - elektroinstalace ...'!J33</f>
        <v>0</v>
      </c>
      <c r="AW58" s="125">
        <f>'SO-04 - elektroinstalace ...'!J34</f>
        <v>0</v>
      </c>
      <c r="AX58" s="125">
        <f>'SO-04 - elektroinstalace ...'!J35</f>
        <v>0</v>
      </c>
      <c r="AY58" s="125">
        <f>'SO-04 - elektroinstalace ...'!J36</f>
        <v>0</v>
      </c>
      <c r="AZ58" s="125">
        <f>'SO-04 - elektroinstalace ...'!F33</f>
        <v>0</v>
      </c>
      <c r="BA58" s="125">
        <f>'SO-04 - elektroinstalace ...'!F34</f>
        <v>0</v>
      </c>
      <c r="BB58" s="125">
        <f>'SO-04 - elektroinstalace ...'!F35</f>
        <v>0</v>
      </c>
      <c r="BC58" s="125">
        <f>'SO-04 - elektroinstalace ...'!F36</f>
        <v>0</v>
      </c>
      <c r="BD58" s="127">
        <f>'SO-04 - elektroinstalace ...'!F37</f>
        <v>0</v>
      </c>
      <c r="BE58" s="7"/>
      <c r="BT58" s="123" t="s">
        <v>78</v>
      </c>
      <c r="BV58" s="123" t="s">
        <v>72</v>
      </c>
      <c r="BW58" s="123" t="s">
        <v>89</v>
      </c>
      <c r="BX58" s="123" t="s">
        <v>5</v>
      </c>
      <c r="CL58" s="123" t="s">
        <v>19</v>
      </c>
      <c r="CM58" s="123" t="s">
        <v>80</v>
      </c>
    </row>
    <row r="59" s="2" customFormat="1" ht="30" customHeight="1">
      <c r="A59" s="38"/>
      <c r="B59" s="39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4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</row>
    <row r="60" s="2" customFormat="1" ht="6.96" customHeight="1">
      <c r="A60" s="38"/>
      <c r="B60" s="59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44"/>
      <c r="AS60" s="38"/>
      <c r="AT60" s="38"/>
      <c r="AU60" s="38"/>
      <c r="AV60" s="38"/>
      <c r="AW60" s="38"/>
      <c r="AX60" s="38"/>
      <c r="AY60" s="38"/>
      <c r="AZ60" s="38"/>
      <c r="BA60" s="38"/>
      <c r="BB60" s="38"/>
      <c r="BC60" s="38"/>
      <c r="BD60" s="38"/>
      <c r="BE60" s="38"/>
    </row>
  </sheetData>
  <sheetProtection sheet="1" formatColumns="0" formatRows="0" objects="1" scenarios="1" spinCount="100000" saltValue="h+BbcZXC86dQnIMjWJQYFHx337KjrMIWml7wxiNNta9zfD9o2BknvEkFd8aOErUaRjkBONZ7sVuSU/GmXFA6fg==" hashValue="Qilsm+6JDBHinNHrE5oiMhkR05DkyWvS1/GqtNNnNzzu/8wIlTlQFbC/gRe+hKdudlzYLUmFJbZhu9bV7g/rtw==" algorithmName="SHA-512" password="CC35"/>
  <mergeCells count="5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-01 - rozváděče RP'!C2" display="/"/>
    <hyperlink ref="A56" location="'SO-02 - elektroinstalace ...'!C2" display="/"/>
    <hyperlink ref="A57" location="'SO-03 - elektroinstalace ...'!C2" display="/"/>
    <hyperlink ref="A58" location="'SO-04 - elektroinstalace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79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80</v>
      </c>
    </row>
    <row r="4" s="1" customFormat="1" ht="24.96" customHeight="1">
      <c r="B4" s="20"/>
      <c r="D4" s="130" t="s">
        <v>90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Sociální investice - BOZP - Cheb, provozní budova (ST a MeS) - rekonstrukce elektroinstalace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91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92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2. 5. 2022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28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33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28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34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36</v>
      </c>
      <c r="E30" s="38"/>
      <c r="F30" s="38"/>
      <c r="G30" s="38"/>
      <c r="H30" s="38"/>
      <c r="I30" s="38"/>
      <c r="J30" s="144">
        <f>ROUND(J91,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38</v>
      </c>
      <c r="G32" s="38"/>
      <c r="H32" s="38"/>
      <c r="I32" s="145" t="s">
        <v>37</v>
      </c>
      <c r="J32" s="145" t="s">
        <v>39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40</v>
      </c>
      <c r="E33" s="132" t="s">
        <v>41</v>
      </c>
      <c r="F33" s="147">
        <f>ROUND((SUM(BE91:BE208)),  2)</f>
        <v>0</v>
      </c>
      <c r="G33" s="38"/>
      <c r="H33" s="38"/>
      <c r="I33" s="148">
        <v>0.20999999999999999</v>
      </c>
      <c r="J33" s="147">
        <f>ROUND(((SUM(BE91:BE208))*I33),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42</v>
      </c>
      <c r="F34" s="147">
        <f>ROUND((SUM(BF91:BF208)),  2)</f>
        <v>0</v>
      </c>
      <c r="G34" s="38"/>
      <c r="H34" s="38"/>
      <c r="I34" s="148">
        <v>0.14999999999999999</v>
      </c>
      <c r="J34" s="147">
        <f>ROUND(((SUM(BF91:BF208))*I34),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43</v>
      </c>
      <c r="F35" s="147">
        <f>ROUND((SUM(BG91:BG208)),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44</v>
      </c>
      <c r="F36" s="147">
        <f>ROUND((SUM(BH91:BH208)),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45</v>
      </c>
      <c r="F37" s="147">
        <f>ROUND((SUM(BI91:BI208)),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46</v>
      </c>
      <c r="E39" s="151"/>
      <c r="F39" s="151"/>
      <c r="G39" s="152" t="s">
        <v>47</v>
      </c>
      <c r="H39" s="153" t="s">
        <v>48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93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Sociální investice - BOZP - Cheb, provozní budova (ST a MeS) - rekonstrukce elektroinstalace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91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SO-01 - rozváděče RP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Cheb</v>
      </c>
      <c r="G52" s="40"/>
      <c r="H52" s="40"/>
      <c r="I52" s="32" t="s">
        <v>23</v>
      </c>
      <c r="J52" s="72" t="str">
        <f>IF(J12="","",J12)</f>
        <v>2. 5. 2022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33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94</v>
      </c>
      <c r="D57" s="162"/>
      <c r="E57" s="162"/>
      <c r="F57" s="162"/>
      <c r="G57" s="162"/>
      <c r="H57" s="162"/>
      <c r="I57" s="162"/>
      <c r="J57" s="163" t="s">
        <v>95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68</v>
      </c>
      <c r="D59" s="40"/>
      <c r="E59" s="40"/>
      <c r="F59" s="40"/>
      <c r="G59" s="40"/>
      <c r="H59" s="40"/>
      <c r="I59" s="40"/>
      <c r="J59" s="102">
        <f>J91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96</v>
      </c>
    </row>
    <row r="60" s="9" customFormat="1" ht="24.96" customHeight="1">
      <c r="A60" s="9"/>
      <c r="B60" s="165"/>
      <c r="C60" s="166"/>
      <c r="D60" s="167" t="s">
        <v>97</v>
      </c>
      <c r="E60" s="168"/>
      <c r="F60" s="168"/>
      <c r="G60" s="168"/>
      <c r="H60" s="168"/>
      <c r="I60" s="168"/>
      <c r="J60" s="169">
        <f>J92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98</v>
      </c>
      <c r="E61" s="174"/>
      <c r="F61" s="174"/>
      <c r="G61" s="174"/>
      <c r="H61" s="174"/>
      <c r="I61" s="174"/>
      <c r="J61" s="175">
        <f>J93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99</v>
      </c>
      <c r="E62" s="174"/>
      <c r="F62" s="174"/>
      <c r="G62" s="174"/>
      <c r="H62" s="174"/>
      <c r="I62" s="174"/>
      <c r="J62" s="175">
        <f>J96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100</v>
      </c>
      <c r="E63" s="174"/>
      <c r="F63" s="174"/>
      <c r="G63" s="174"/>
      <c r="H63" s="174"/>
      <c r="I63" s="174"/>
      <c r="J63" s="175">
        <f>J105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5"/>
      <c r="C64" s="166"/>
      <c r="D64" s="167" t="s">
        <v>101</v>
      </c>
      <c r="E64" s="168"/>
      <c r="F64" s="168"/>
      <c r="G64" s="168"/>
      <c r="H64" s="168"/>
      <c r="I64" s="168"/>
      <c r="J64" s="169">
        <f>J116</f>
        <v>0</v>
      </c>
      <c r="K64" s="166"/>
      <c r="L64" s="17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1"/>
      <c r="C65" s="172"/>
      <c r="D65" s="173" t="s">
        <v>102</v>
      </c>
      <c r="E65" s="174"/>
      <c r="F65" s="174"/>
      <c r="G65" s="174"/>
      <c r="H65" s="174"/>
      <c r="I65" s="174"/>
      <c r="J65" s="175">
        <f>J117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5"/>
      <c r="C66" s="166"/>
      <c r="D66" s="167" t="s">
        <v>103</v>
      </c>
      <c r="E66" s="168"/>
      <c r="F66" s="168"/>
      <c r="G66" s="168"/>
      <c r="H66" s="168"/>
      <c r="I66" s="168"/>
      <c r="J66" s="169">
        <f>J192</f>
        <v>0</v>
      </c>
      <c r="K66" s="166"/>
      <c r="L66" s="170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1"/>
      <c r="C67" s="172"/>
      <c r="D67" s="173" t="s">
        <v>104</v>
      </c>
      <c r="E67" s="174"/>
      <c r="F67" s="174"/>
      <c r="G67" s="174"/>
      <c r="H67" s="174"/>
      <c r="I67" s="174"/>
      <c r="J67" s="175">
        <f>J193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1"/>
      <c r="C68" s="172"/>
      <c r="D68" s="173" t="s">
        <v>105</v>
      </c>
      <c r="E68" s="174"/>
      <c r="F68" s="174"/>
      <c r="G68" s="174"/>
      <c r="H68" s="174"/>
      <c r="I68" s="174"/>
      <c r="J68" s="175">
        <f>J196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1"/>
      <c r="C69" s="172"/>
      <c r="D69" s="173" t="s">
        <v>106</v>
      </c>
      <c r="E69" s="174"/>
      <c r="F69" s="174"/>
      <c r="G69" s="174"/>
      <c r="H69" s="174"/>
      <c r="I69" s="174"/>
      <c r="J69" s="175">
        <f>J199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1"/>
      <c r="C70" s="172"/>
      <c r="D70" s="173" t="s">
        <v>107</v>
      </c>
      <c r="E70" s="174"/>
      <c r="F70" s="174"/>
      <c r="G70" s="174"/>
      <c r="H70" s="174"/>
      <c r="I70" s="174"/>
      <c r="J70" s="175">
        <f>J203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1"/>
      <c r="C71" s="172"/>
      <c r="D71" s="173" t="s">
        <v>108</v>
      </c>
      <c r="E71" s="174"/>
      <c r="F71" s="174"/>
      <c r="G71" s="174"/>
      <c r="H71" s="174"/>
      <c r="I71" s="174"/>
      <c r="J71" s="175">
        <f>J206</f>
        <v>0</v>
      </c>
      <c r="K71" s="172"/>
      <c r="L71" s="17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59"/>
      <c r="C73" s="60"/>
      <c r="D73" s="60"/>
      <c r="E73" s="60"/>
      <c r="F73" s="60"/>
      <c r="G73" s="60"/>
      <c r="H73" s="60"/>
      <c r="I73" s="60"/>
      <c r="J73" s="60"/>
      <c r="K73" s="6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7" s="2" customFormat="1" ht="6.96" customHeight="1">
      <c r="A77" s="38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24.96" customHeight="1">
      <c r="A78" s="38"/>
      <c r="B78" s="39"/>
      <c r="C78" s="23" t="s">
        <v>109</v>
      </c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16</v>
      </c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6.5" customHeight="1">
      <c r="A81" s="38"/>
      <c r="B81" s="39"/>
      <c r="C81" s="40"/>
      <c r="D81" s="40"/>
      <c r="E81" s="160" t="str">
        <f>E7</f>
        <v>Sociální investice - BOZP - Cheb, provozní budova (ST a MeS) - rekonstrukce elektroinstalace</v>
      </c>
      <c r="F81" s="32"/>
      <c r="G81" s="32"/>
      <c r="H81" s="32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91</v>
      </c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6.5" customHeight="1">
      <c r="A83" s="38"/>
      <c r="B83" s="39"/>
      <c r="C83" s="40"/>
      <c r="D83" s="40"/>
      <c r="E83" s="69" t="str">
        <f>E9</f>
        <v>SO-01 - rozváděče RP</v>
      </c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2" customHeight="1">
      <c r="A85" s="38"/>
      <c r="B85" s="39"/>
      <c r="C85" s="32" t="s">
        <v>21</v>
      </c>
      <c r="D85" s="40"/>
      <c r="E85" s="40"/>
      <c r="F85" s="27" t="str">
        <f>F12</f>
        <v>Cheb</v>
      </c>
      <c r="G85" s="40"/>
      <c r="H85" s="40"/>
      <c r="I85" s="32" t="s">
        <v>23</v>
      </c>
      <c r="J85" s="72" t="str">
        <f>IF(J12="","",J12)</f>
        <v>2. 5. 2022</v>
      </c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25</v>
      </c>
      <c r="D87" s="40"/>
      <c r="E87" s="40"/>
      <c r="F87" s="27" t="str">
        <f>E15</f>
        <v xml:space="preserve"> </v>
      </c>
      <c r="G87" s="40"/>
      <c r="H87" s="40"/>
      <c r="I87" s="32" t="s">
        <v>31</v>
      </c>
      <c r="J87" s="36" t="str">
        <f>E21</f>
        <v xml:space="preserve"> </v>
      </c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5.15" customHeight="1">
      <c r="A88" s="38"/>
      <c r="B88" s="39"/>
      <c r="C88" s="32" t="s">
        <v>29</v>
      </c>
      <c r="D88" s="40"/>
      <c r="E88" s="40"/>
      <c r="F88" s="27" t="str">
        <f>IF(E18="","",E18)</f>
        <v>Vyplň údaj</v>
      </c>
      <c r="G88" s="40"/>
      <c r="H88" s="40"/>
      <c r="I88" s="32" t="s">
        <v>33</v>
      </c>
      <c r="J88" s="36" t="str">
        <f>E24</f>
        <v xml:space="preserve"> </v>
      </c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0.32" customHeight="1">
      <c r="A89" s="38"/>
      <c r="B89" s="39"/>
      <c r="C89" s="40"/>
      <c r="D89" s="40"/>
      <c r="E89" s="40"/>
      <c r="F89" s="40"/>
      <c r="G89" s="40"/>
      <c r="H89" s="40"/>
      <c r="I89" s="40"/>
      <c r="J89" s="40"/>
      <c r="K89" s="40"/>
      <c r="L89" s="13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11" customFormat="1" ht="29.28" customHeight="1">
      <c r="A90" s="177"/>
      <c r="B90" s="178"/>
      <c r="C90" s="179" t="s">
        <v>110</v>
      </c>
      <c r="D90" s="180" t="s">
        <v>55</v>
      </c>
      <c r="E90" s="180" t="s">
        <v>51</v>
      </c>
      <c r="F90" s="180" t="s">
        <v>52</v>
      </c>
      <c r="G90" s="180" t="s">
        <v>111</v>
      </c>
      <c r="H90" s="180" t="s">
        <v>112</v>
      </c>
      <c r="I90" s="180" t="s">
        <v>113</v>
      </c>
      <c r="J90" s="180" t="s">
        <v>95</v>
      </c>
      <c r="K90" s="181" t="s">
        <v>114</v>
      </c>
      <c r="L90" s="182"/>
      <c r="M90" s="92" t="s">
        <v>19</v>
      </c>
      <c r="N90" s="93" t="s">
        <v>40</v>
      </c>
      <c r="O90" s="93" t="s">
        <v>115</v>
      </c>
      <c r="P90" s="93" t="s">
        <v>116</v>
      </c>
      <c r="Q90" s="93" t="s">
        <v>117</v>
      </c>
      <c r="R90" s="93" t="s">
        <v>118</v>
      </c>
      <c r="S90" s="93" t="s">
        <v>119</v>
      </c>
      <c r="T90" s="94" t="s">
        <v>120</v>
      </c>
      <c r="U90" s="177"/>
      <c r="V90" s="177"/>
      <c r="W90" s="177"/>
      <c r="X90" s="177"/>
      <c r="Y90" s="177"/>
      <c r="Z90" s="177"/>
      <c r="AA90" s="177"/>
      <c r="AB90" s="177"/>
      <c r="AC90" s="177"/>
      <c r="AD90" s="177"/>
      <c r="AE90" s="177"/>
    </row>
    <row r="91" s="2" customFormat="1" ht="22.8" customHeight="1">
      <c r="A91" s="38"/>
      <c r="B91" s="39"/>
      <c r="C91" s="99" t="s">
        <v>121</v>
      </c>
      <c r="D91" s="40"/>
      <c r="E91" s="40"/>
      <c r="F91" s="40"/>
      <c r="G91" s="40"/>
      <c r="H91" s="40"/>
      <c r="I91" s="40"/>
      <c r="J91" s="183">
        <f>BK91</f>
        <v>0</v>
      </c>
      <c r="K91" s="40"/>
      <c r="L91" s="44"/>
      <c r="M91" s="95"/>
      <c r="N91" s="184"/>
      <c r="O91" s="96"/>
      <c r="P91" s="185">
        <f>P92+P116+P192</f>
        <v>0</v>
      </c>
      <c r="Q91" s="96"/>
      <c r="R91" s="185">
        <f>R92+R116+R192</f>
        <v>0</v>
      </c>
      <c r="S91" s="96"/>
      <c r="T91" s="186">
        <f>T92+T116+T192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69</v>
      </c>
      <c r="AU91" s="17" t="s">
        <v>96</v>
      </c>
      <c r="BK91" s="187">
        <f>BK92+BK116+BK192</f>
        <v>0</v>
      </c>
    </row>
    <row r="92" s="12" customFormat="1" ht="25.92" customHeight="1">
      <c r="A92" s="12"/>
      <c r="B92" s="188"/>
      <c r="C92" s="189"/>
      <c r="D92" s="190" t="s">
        <v>69</v>
      </c>
      <c r="E92" s="191" t="s">
        <v>122</v>
      </c>
      <c r="F92" s="191" t="s">
        <v>123</v>
      </c>
      <c r="G92" s="189"/>
      <c r="H92" s="189"/>
      <c r="I92" s="192"/>
      <c r="J92" s="193">
        <f>BK92</f>
        <v>0</v>
      </c>
      <c r="K92" s="189"/>
      <c r="L92" s="194"/>
      <c r="M92" s="195"/>
      <c r="N92" s="196"/>
      <c r="O92" s="196"/>
      <c r="P92" s="197">
        <f>P93+P96+P105</f>
        <v>0</v>
      </c>
      <c r="Q92" s="196"/>
      <c r="R92" s="197">
        <f>R93+R96+R105</f>
        <v>0</v>
      </c>
      <c r="S92" s="196"/>
      <c r="T92" s="198">
        <f>T93+T96+T105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9" t="s">
        <v>78</v>
      </c>
      <c r="AT92" s="200" t="s">
        <v>69</v>
      </c>
      <c r="AU92" s="200" t="s">
        <v>70</v>
      </c>
      <c r="AY92" s="199" t="s">
        <v>124</v>
      </c>
      <c r="BK92" s="201">
        <f>BK93+BK96+BK105</f>
        <v>0</v>
      </c>
    </row>
    <row r="93" s="12" customFormat="1" ht="22.8" customHeight="1">
      <c r="A93" s="12"/>
      <c r="B93" s="188"/>
      <c r="C93" s="189"/>
      <c r="D93" s="190" t="s">
        <v>69</v>
      </c>
      <c r="E93" s="202" t="s">
        <v>125</v>
      </c>
      <c r="F93" s="202" t="s">
        <v>126</v>
      </c>
      <c r="G93" s="189"/>
      <c r="H93" s="189"/>
      <c r="I93" s="192"/>
      <c r="J93" s="203">
        <f>BK93</f>
        <v>0</v>
      </c>
      <c r="K93" s="189"/>
      <c r="L93" s="194"/>
      <c r="M93" s="195"/>
      <c r="N93" s="196"/>
      <c r="O93" s="196"/>
      <c r="P93" s="197">
        <f>SUM(P94:P95)</f>
        <v>0</v>
      </c>
      <c r="Q93" s="196"/>
      <c r="R93" s="197">
        <f>SUM(R94:R95)</f>
        <v>0</v>
      </c>
      <c r="S93" s="196"/>
      <c r="T93" s="198">
        <f>SUM(T94:T95)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99" t="s">
        <v>78</v>
      </c>
      <c r="AT93" s="200" t="s">
        <v>69</v>
      </c>
      <c r="AU93" s="200" t="s">
        <v>78</v>
      </c>
      <c r="AY93" s="199" t="s">
        <v>124</v>
      </c>
      <c r="BK93" s="201">
        <f>SUM(BK94:BK95)</f>
        <v>0</v>
      </c>
    </row>
    <row r="94" s="2" customFormat="1" ht="16.5" customHeight="1">
      <c r="A94" s="38"/>
      <c r="B94" s="39"/>
      <c r="C94" s="204" t="s">
        <v>78</v>
      </c>
      <c r="D94" s="204" t="s">
        <v>127</v>
      </c>
      <c r="E94" s="205" t="s">
        <v>128</v>
      </c>
      <c r="F94" s="206" t="s">
        <v>129</v>
      </c>
      <c r="G94" s="207" t="s">
        <v>130</v>
      </c>
      <c r="H94" s="208">
        <v>5</v>
      </c>
      <c r="I94" s="209"/>
      <c r="J94" s="210">
        <f>ROUND(I94*H94,2)</f>
        <v>0</v>
      </c>
      <c r="K94" s="206" t="s">
        <v>19</v>
      </c>
      <c r="L94" s="44"/>
      <c r="M94" s="211" t="s">
        <v>19</v>
      </c>
      <c r="N94" s="212" t="s">
        <v>41</v>
      </c>
      <c r="O94" s="84"/>
      <c r="P94" s="213">
        <f>O94*H94</f>
        <v>0</v>
      </c>
      <c r="Q94" s="213">
        <v>0</v>
      </c>
      <c r="R94" s="213">
        <f>Q94*H94</f>
        <v>0</v>
      </c>
      <c r="S94" s="213">
        <v>0</v>
      </c>
      <c r="T94" s="214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5" t="s">
        <v>131</v>
      </c>
      <c r="AT94" s="215" t="s">
        <v>127</v>
      </c>
      <c r="AU94" s="215" t="s">
        <v>80</v>
      </c>
      <c r="AY94" s="17" t="s">
        <v>124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7" t="s">
        <v>78</v>
      </c>
      <c r="BK94" s="216">
        <f>ROUND(I94*H94,2)</f>
        <v>0</v>
      </c>
      <c r="BL94" s="17" t="s">
        <v>131</v>
      </c>
      <c r="BM94" s="215" t="s">
        <v>80</v>
      </c>
    </row>
    <row r="95" s="2" customFormat="1">
      <c r="A95" s="38"/>
      <c r="B95" s="39"/>
      <c r="C95" s="40"/>
      <c r="D95" s="217" t="s">
        <v>132</v>
      </c>
      <c r="E95" s="40"/>
      <c r="F95" s="218" t="s">
        <v>129</v>
      </c>
      <c r="G95" s="40"/>
      <c r="H95" s="40"/>
      <c r="I95" s="219"/>
      <c r="J95" s="40"/>
      <c r="K95" s="40"/>
      <c r="L95" s="44"/>
      <c r="M95" s="220"/>
      <c r="N95" s="221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132</v>
      </c>
      <c r="AU95" s="17" t="s">
        <v>80</v>
      </c>
    </row>
    <row r="96" s="12" customFormat="1" ht="22.8" customHeight="1">
      <c r="A96" s="12"/>
      <c r="B96" s="188"/>
      <c r="C96" s="189"/>
      <c r="D96" s="190" t="s">
        <v>69</v>
      </c>
      <c r="E96" s="202" t="s">
        <v>133</v>
      </c>
      <c r="F96" s="202" t="s">
        <v>134</v>
      </c>
      <c r="G96" s="189"/>
      <c r="H96" s="189"/>
      <c r="I96" s="192"/>
      <c r="J96" s="203">
        <f>BK96</f>
        <v>0</v>
      </c>
      <c r="K96" s="189"/>
      <c r="L96" s="194"/>
      <c r="M96" s="195"/>
      <c r="N96" s="196"/>
      <c r="O96" s="196"/>
      <c r="P96" s="197">
        <f>SUM(P97:P104)</f>
        <v>0</v>
      </c>
      <c r="Q96" s="196"/>
      <c r="R96" s="197">
        <f>SUM(R97:R104)</f>
        <v>0</v>
      </c>
      <c r="S96" s="196"/>
      <c r="T96" s="198">
        <f>SUM(T97:T104)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199" t="s">
        <v>78</v>
      </c>
      <c r="AT96" s="200" t="s">
        <v>69</v>
      </c>
      <c r="AU96" s="200" t="s">
        <v>78</v>
      </c>
      <c r="AY96" s="199" t="s">
        <v>124</v>
      </c>
      <c r="BK96" s="201">
        <f>SUM(BK97:BK104)</f>
        <v>0</v>
      </c>
    </row>
    <row r="97" s="2" customFormat="1" ht="16.5" customHeight="1">
      <c r="A97" s="38"/>
      <c r="B97" s="39"/>
      <c r="C97" s="204" t="s">
        <v>80</v>
      </c>
      <c r="D97" s="204" t="s">
        <v>127</v>
      </c>
      <c r="E97" s="205" t="s">
        <v>135</v>
      </c>
      <c r="F97" s="206" t="s">
        <v>136</v>
      </c>
      <c r="G97" s="207" t="s">
        <v>137</v>
      </c>
      <c r="H97" s="208">
        <v>60</v>
      </c>
      <c r="I97" s="209"/>
      <c r="J97" s="210">
        <f>ROUND(I97*H97,2)</f>
        <v>0</v>
      </c>
      <c r="K97" s="206" t="s">
        <v>19</v>
      </c>
      <c r="L97" s="44"/>
      <c r="M97" s="211" t="s">
        <v>19</v>
      </c>
      <c r="N97" s="212" t="s">
        <v>41</v>
      </c>
      <c r="O97" s="84"/>
      <c r="P97" s="213">
        <f>O97*H97</f>
        <v>0</v>
      </c>
      <c r="Q97" s="213">
        <v>0</v>
      </c>
      <c r="R97" s="213">
        <f>Q97*H97</f>
        <v>0</v>
      </c>
      <c r="S97" s="213">
        <v>0</v>
      </c>
      <c r="T97" s="214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5" t="s">
        <v>131</v>
      </c>
      <c r="AT97" s="215" t="s">
        <v>127</v>
      </c>
      <c r="AU97" s="215" t="s">
        <v>80</v>
      </c>
      <c r="AY97" s="17" t="s">
        <v>124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7" t="s">
        <v>78</v>
      </c>
      <c r="BK97" s="216">
        <f>ROUND(I97*H97,2)</f>
        <v>0</v>
      </c>
      <c r="BL97" s="17" t="s">
        <v>131</v>
      </c>
      <c r="BM97" s="215" t="s">
        <v>131</v>
      </c>
    </row>
    <row r="98" s="2" customFormat="1">
      <c r="A98" s="38"/>
      <c r="B98" s="39"/>
      <c r="C98" s="40"/>
      <c r="D98" s="217" t="s">
        <v>132</v>
      </c>
      <c r="E98" s="40"/>
      <c r="F98" s="218" t="s">
        <v>136</v>
      </c>
      <c r="G98" s="40"/>
      <c r="H98" s="40"/>
      <c r="I98" s="219"/>
      <c r="J98" s="40"/>
      <c r="K98" s="40"/>
      <c r="L98" s="44"/>
      <c r="M98" s="220"/>
      <c r="N98" s="221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132</v>
      </c>
      <c r="AU98" s="17" t="s">
        <v>80</v>
      </c>
    </row>
    <row r="99" s="2" customFormat="1" ht="16.5" customHeight="1">
      <c r="A99" s="38"/>
      <c r="B99" s="39"/>
      <c r="C99" s="204" t="s">
        <v>138</v>
      </c>
      <c r="D99" s="204" t="s">
        <v>127</v>
      </c>
      <c r="E99" s="205" t="s">
        <v>139</v>
      </c>
      <c r="F99" s="206" t="s">
        <v>140</v>
      </c>
      <c r="G99" s="207" t="s">
        <v>137</v>
      </c>
      <c r="H99" s="208">
        <v>10</v>
      </c>
      <c r="I99" s="209"/>
      <c r="J99" s="210">
        <f>ROUND(I99*H99,2)</f>
        <v>0</v>
      </c>
      <c r="K99" s="206" t="s">
        <v>19</v>
      </c>
      <c r="L99" s="44"/>
      <c r="M99" s="211" t="s">
        <v>19</v>
      </c>
      <c r="N99" s="212" t="s">
        <v>41</v>
      </c>
      <c r="O99" s="84"/>
      <c r="P99" s="213">
        <f>O99*H99</f>
        <v>0</v>
      </c>
      <c r="Q99" s="213">
        <v>0</v>
      </c>
      <c r="R99" s="213">
        <f>Q99*H99</f>
        <v>0</v>
      </c>
      <c r="S99" s="213">
        <v>0</v>
      </c>
      <c r="T99" s="214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5" t="s">
        <v>131</v>
      </c>
      <c r="AT99" s="215" t="s">
        <v>127</v>
      </c>
      <c r="AU99" s="215" t="s">
        <v>80</v>
      </c>
      <c r="AY99" s="17" t="s">
        <v>124</v>
      </c>
      <c r="BE99" s="216">
        <f>IF(N99="základní",J99,0)</f>
        <v>0</v>
      </c>
      <c r="BF99" s="216">
        <f>IF(N99="snížená",J99,0)</f>
        <v>0</v>
      </c>
      <c r="BG99" s="216">
        <f>IF(N99="zákl. přenesená",J99,0)</f>
        <v>0</v>
      </c>
      <c r="BH99" s="216">
        <f>IF(N99="sníž. přenesená",J99,0)</f>
        <v>0</v>
      </c>
      <c r="BI99" s="216">
        <f>IF(N99="nulová",J99,0)</f>
        <v>0</v>
      </c>
      <c r="BJ99" s="17" t="s">
        <v>78</v>
      </c>
      <c r="BK99" s="216">
        <f>ROUND(I99*H99,2)</f>
        <v>0</v>
      </c>
      <c r="BL99" s="17" t="s">
        <v>131</v>
      </c>
      <c r="BM99" s="215" t="s">
        <v>125</v>
      </c>
    </row>
    <row r="100" s="2" customFormat="1">
      <c r="A100" s="38"/>
      <c r="B100" s="39"/>
      <c r="C100" s="40"/>
      <c r="D100" s="217" t="s">
        <v>132</v>
      </c>
      <c r="E100" s="40"/>
      <c r="F100" s="218" t="s">
        <v>140</v>
      </c>
      <c r="G100" s="40"/>
      <c r="H100" s="40"/>
      <c r="I100" s="219"/>
      <c r="J100" s="40"/>
      <c r="K100" s="40"/>
      <c r="L100" s="44"/>
      <c r="M100" s="220"/>
      <c r="N100" s="221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132</v>
      </c>
      <c r="AU100" s="17" t="s">
        <v>80</v>
      </c>
    </row>
    <row r="101" s="2" customFormat="1" ht="16.5" customHeight="1">
      <c r="A101" s="38"/>
      <c r="B101" s="39"/>
      <c r="C101" s="204" t="s">
        <v>131</v>
      </c>
      <c r="D101" s="204" t="s">
        <v>127</v>
      </c>
      <c r="E101" s="205" t="s">
        <v>141</v>
      </c>
      <c r="F101" s="206" t="s">
        <v>142</v>
      </c>
      <c r="G101" s="207" t="s">
        <v>143</v>
      </c>
      <c r="H101" s="208">
        <v>1.2</v>
      </c>
      <c r="I101" s="209"/>
      <c r="J101" s="210">
        <f>ROUND(I101*H101,2)</f>
        <v>0</v>
      </c>
      <c r="K101" s="206" t="s">
        <v>19</v>
      </c>
      <c r="L101" s="44"/>
      <c r="M101" s="211" t="s">
        <v>19</v>
      </c>
      <c r="N101" s="212" t="s">
        <v>41</v>
      </c>
      <c r="O101" s="84"/>
      <c r="P101" s="213">
        <f>O101*H101</f>
        <v>0</v>
      </c>
      <c r="Q101" s="213">
        <v>0</v>
      </c>
      <c r="R101" s="213">
        <f>Q101*H101</f>
        <v>0</v>
      </c>
      <c r="S101" s="213">
        <v>0</v>
      </c>
      <c r="T101" s="214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5" t="s">
        <v>131</v>
      </c>
      <c r="AT101" s="215" t="s">
        <v>127</v>
      </c>
      <c r="AU101" s="215" t="s">
        <v>80</v>
      </c>
      <c r="AY101" s="17" t="s">
        <v>124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7" t="s">
        <v>78</v>
      </c>
      <c r="BK101" s="216">
        <f>ROUND(I101*H101,2)</f>
        <v>0</v>
      </c>
      <c r="BL101" s="17" t="s">
        <v>131</v>
      </c>
      <c r="BM101" s="215" t="s">
        <v>144</v>
      </c>
    </row>
    <row r="102" s="2" customFormat="1">
      <c r="A102" s="38"/>
      <c r="B102" s="39"/>
      <c r="C102" s="40"/>
      <c r="D102" s="217" t="s">
        <v>132</v>
      </c>
      <c r="E102" s="40"/>
      <c r="F102" s="218" t="s">
        <v>142</v>
      </c>
      <c r="G102" s="40"/>
      <c r="H102" s="40"/>
      <c r="I102" s="219"/>
      <c r="J102" s="40"/>
      <c r="K102" s="40"/>
      <c r="L102" s="44"/>
      <c r="M102" s="220"/>
      <c r="N102" s="221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132</v>
      </c>
      <c r="AU102" s="17" t="s">
        <v>80</v>
      </c>
    </row>
    <row r="103" s="2" customFormat="1" ht="16.5" customHeight="1">
      <c r="A103" s="38"/>
      <c r="B103" s="39"/>
      <c r="C103" s="204" t="s">
        <v>145</v>
      </c>
      <c r="D103" s="204" t="s">
        <v>127</v>
      </c>
      <c r="E103" s="205" t="s">
        <v>146</v>
      </c>
      <c r="F103" s="206" t="s">
        <v>147</v>
      </c>
      <c r="G103" s="207" t="s">
        <v>148</v>
      </c>
      <c r="H103" s="208">
        <v>6</v>
      </c>
      <c r="I103" s="209"/>
      <c r="J103" s="210">
        <f>ROUND(I103*H103,2)</f>
        <v>0</v>
      </c>
      <c r="K103" s="206" t="s">
        <v>19</v>
      </c>
      <c r="L103" s="44"/>
      <c r="M103" s="211" t="s">
        <v>19</v>
      </c>
      <c r="N103" s="212" t="s">
        <v>41</v>
      </c>
      <c r="O103" s="84"/>
      <c r="P103" s="213">
        <f>O103*H103</f>
        <v>0</v>
      </c>
      <c r="Q103" s="213">
        <v>0</v>
      </c>
      <c r="R103" s="213">
        <f>Q103*H103</f>
        <v>0</v>
      </c>
      <c r="S103" s="213">
        <v>0</v>
      </c>
      <c r="T103" s="214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5" t="s">
        <v>131</v>
      </c>
      <c r="AT103" s="215" t="s">
        <v>127</v>
      </c>
      <c r="AU103" s="215" t="s">
        <v>80</v>
      </c>
      <c r="AY103" s="17" t="s">
        <v>124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7" t="s">
        <v>78</v>
      </c>
      <c r="BK103" s="216">
        <f>ROUND(I103*H103,2)</f>
        <v>0</v>
      </c>
      <c r="BL103" s="17" t="s">
        <v>131</v>
      </c>
      <c r="BM103" s="215" t="s">
        <v>149</v>
      </c>
    </row>
    <row r="104" s="2" customFormat="1">
      <c r="A104" s="38"/>
      <c r="B104" s="39"/>
      <c r="C104" s="40"/>
      <c r="D104" s="217" t="s">
        <v>132</v>
      </c>
      <c r="E104" s="40"/>
      <c r="F104" s="218" t="s">
        <v>147</v>
      </c>
      <c r="G104" s="40"/>
      <c r="H104" s="40"/>
      <c r="I104" s="219"/>
      <c r="J104" s="40"/>
      <c r="K104" s="40"/>
      <c r="L104" s="44"/>
      <c r="M104" s="220"/>
      <c r="N104" s="221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132</v>
      </c>
      <c r="AU104" s="17" t="s">
        <v>80</v>
      </c>
    </row>
    <row r="105" s="12" customFormat="1" ht="22.8" customHeight="1">
      <c r="A105" s="12"/>
      <c r="B105" s="188"/>
      <c r="C105" s="189"/>
      <c r="D105" s="190" t="s">
        <v>69</v>
      </c>
      <c r="E105" s="202" t="s">
        <v>150</v>
      </c>
      <c r="F105" s="202" t="s">
        <v>151</v>
      </c>
      <c r="G105" s="189"/>
      <c r="H105" s="189"/>
      <c r="I105" s="192"/>
      <c r="J105" s="203">
        <f>BK105</f>
        <v>0</v>
      </c>
      <c r="K105" s="189"/>
      <c r="L105" s="194"/>
      <c r="M105" s="195"/>
      <c r="N105" s="196"/>
      <c r="O105" s="196"/>
      <c r="P105" s="197">
        <f>SUM(P106:P115)</f>
        <v>0</v>
      </c>
      <c r="Q105" s="196"/>
      <c r="R105" s="197">
        <f>SUM(R106:R115)</f>
        <v>0</v>
      </c>
      <c r="S105" s="196"/>
      <c r="T105" s="198">
        <f>SUM(T106:T115)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199" t="s">
        <v>78</v>
      </c>
      <c r="AT105" s="200" t="s">
        <v>69</v>
      </c>
      <c r="AU105" s="200" t="s">
        <v>78</v>
      </c>
      <c r="AY105" s="199" t="s">
        <v>124</v>
      </c>
      <c r="BK105" s="201">
        <f>SUM(BK106:BK115)</f>
        <v>0</v>
      </c>
    </row>
    <row r="106" s="2" customFormat="1" ht="16.5" customHeight="1">
      <c r="A106" s="38"/>
      <c r="B106" s="39"/>
      <c r="C106" s="204" t="s">
        <v>125</v>
      </c>
      <c r="D106" s="204" t="s">
        <v>127</v>
      </c>
      <c r="E106" s="205" t="s">
        <v>152</v>
      </c>
      <c r="F106" s="206" t="s">
        <v>153</v>
      </c>
      <c r="G106" s="207" t="s">
        <v>154</v>
      </c>
      <c r="H106" s="208">
        <v>2.9489999999999998</v>
      </c>
      <c r="I106" s="209"/>
      <c r="J106" s="210">
        <f>ROUND(I106*H106,2)</f>
        <v>0</v>
      </c>
      <c r="K106" s="206" t="s">
        <v>19</v>
      </c>
      <c r="L106" s="44"/>
      <c r="M106" s="211" t="s">
        <v>19</v>
      </c>
      <c r="N106" s="212" t="s">
        <v>41</v>
      </c>
      <c r="O106" s="84"/>
      <c r="P106" s="213">
        <f>O106*H106</f>
        <v>0</v>
      </c>
      <c r="Q106" s="213">
        <v>0</v>
      </c>
      <c r="R106" s="213">
        <f>Q106*H106</f>
        <v>0</v>
      </c>
      <c r="S106" s="213">
        <v>0</v>
      </c>
      <c r="T106" s="214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5" t="s">
        <v>131</v>
      </c>
      <c r="AT106" s="215" t="s">
        <v>127</v>
      </c>
      <c r="AU106" s="215" t="s">
        <v>80</v>
      </c>
      <c r="AY106" s="17" t="s">
        <v>124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7" t="s">
        <v>78</v>
      </c>
      <c r="BK106" s="216">
        <f>ROUND(I106*H106,2)</f>
        <v>0</v>
      </c>
      <c r="BL106" s="17" t="s">
        <v>131</v>
      </c>
      <c r="BM106" s="215" t="s">
        <v>155</v>
      </c>
    </row>
    <row r="107" s="2" customFormat="1">
      <c r="A107" s="38"/>
      <c r="B107" s="39"/>
      <c r="C107" s="40"/>
      <c r="D107" s="217" t="s">
        <v>132</v>
      </c>
      <c r="E107" s="40"/>
      <c r="F107" s="218" t="s">
        <v>153</v>
      </c>
      <c r="G107" s="40"/>
      <c r="H107" s="40"/>
      <c r="I107" s="219"/>
      <c r="J107" s="40"/>
      <c r="K107" s="40"/>
      <c r="L107" s="44"/>
      <c r="M107" s="220"/>
      <c r="N107" s="221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132</v>
      </c>
      <c r="AU107" s="17" t="s">
        <v>80</v>
      </c>
    </row>
    <row r="108" s="2" customFormat="1" ht="21.75" customHeight="1">
      <c r="A108" s="38"/>
      <c r="B108" s="39"/>
      <c r="C108" s="204" t="s">
        <v>156</v>
      </c>
      <c r="D108" s="204" t="s">
        <v>127</v>
      </c>
      <c r="E108" s="205" t="s">
        <v>157</v>
      </c>
      <c r="F108" s="206" t="s">
        <v>158</v>
      </c>
      <c r="G108" s="207" t="s">
        <v>154</v>
      </c>
      <c r="H108" s="208">
        <v>2.9489999999999998</v>
      </c>
      <c r="I108" s="209"/>
      <c r="J108" s="210">
        <f>ROUND(I108*H108,2)</f>
        <v>0</v>
      </c>
      <c r="K108" s="206" t="s">
        <v>19</v>
      </c>
      <c r="L108" s="44"/>
      <c r="M108" s="211" t="s">
        <v>19</v>
      </c>
      <c r="N108" s="212" t="s">
        <v>41</v>
      </c>
      <c r="O108" s="84"/>
      <c r="P108" s="213">
        <f>O108*H108</f>
        <v>0</v>
      </c>
      <c r="Q108" s="213">
        <v>0</v>
      </c>
      <c r="R108" s="213">
        <f>Q108*H108</f>
        <v>0</v>
      </c>
      <c r="S108" s="213">
        <v>0</v>
      </c>
      <c r="T108" s="214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5" t="s">
        <v>131</v>
      </c>
      <c r="AT108" s="215" t="s">
        <v>127</v>
      </c>
      <c r="AU108" s="215" t="s">
        <v>80</v>
      </c>
      <c r="AY108" s="17" t="s">
        <v>124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7" t="s">
        <v>78</v>
      </c>
      <c r="BK108" s="216">
        <f>ROUND(I108*H108,2)</f>
        <v>0</v>
      </c>
      <c r="BL108" s="17" t="s">
        <v>131</v>
      </c>
      <c r="BM108" s="215" t="s">
        <v>159</v>
      </c>
    </row>
    <row r="109" s="2" customFormat="1">
      <c r="A109" s="38"/>
      <c r="B109" s="39"/>
      <c r="C109" s="40"/>
      <c r="D109" s="217" t="s">
        <v>132</v>
      </c>
      <c r="E109" s="40"/>
      <c r="F109" s="218" t="s">
        <v>158</v>
      </c>
      <c r="G109" s="40"/>
      <c r="H109" s="40"/>
      <c r="I109" s="219"/>
      <c r="J109" s="40"/>
      <c r="K109" s="40"/>
      <c r="L109" s="44"/>
      <c r="M109" s="220"/>
      <c r="N109" s="221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132</v>
      </c>
      <c r="AU109" s="17" t="s">
        <v>80</v>
      </c>
    </row>
    <row r="110" s="2" customFormat="1" ht="16.5" customHeight="1">
      <c r="A110" s="38"/>
      <c r="B110" s="39"/>
      <c r="C110" s="204" t="s">
        <v>144</v>
      </c>
      <c r="D110" s="204" t="s">
        <v>127</v>
      </c>
      <c r="E110" s="205" t="s">
        <v>160</v>
      </c>
      <c r="F110" s="206" t="s">
        <v>161</v>
      </c>
      <c r="G110" s="207" t="s">
        <v>154</v>
      </c>
      <c r="H110" s="208">
        <v>2.9489999999999998</v>
      </c>
      <c r="I110" s="209"/>
      <c r="J110" s="210">
        <f>ROUND(I110*H110,2)</f>
        <v>0</v>
      </c>
      <c r="K110" s="206" t="s">
        <v>19</v>
      </c>
      <c r="L110" s="44"/>
      <c r="M110" s="211" t="s">
        <v>19</v>
      </c>
      <c r="N110" s="212" t="s">
        <v>41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131</v>
      </c>
      <c r="AT110" s="215" t="s">
        <v>127</v>
      </c>
      <c r="AU110" s="215" t="s">
        <v>80</v>
      </c>
      <c r="AY110" s="17" t="s">
        <v>124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78</v>
      </c>
      <c r="BK110" s="216">
        <f>ROUND(I110*H110,2)</f>
        <v>0</v>
      </c>
      <c r="BL110" s="17" t="s">
        <v>131</v>
      </c>
      <c r="BM110" s="215" t="s">
        <v>162</v>
      </c>
    </row>
    <row r="111" s="2" customFormat="1">
      <c r="A111" s="38"/>
      <c r="B111" s="39"/>
      <c r="C111" s="40"/>
      <c r="D111" s="217" t="s">
        <v>132</v>
      </c>
      <c r="E111" s="40"/>
      <c r="F111" s="218" t="s">
        <v>161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132</v>
      </c>
      <c r="AU111" s="17" t="s">
        <v>80</v>
      </c>
    </row>
    <row r="112" s="2" customFormat="1" ht="16.5" customHeight="1">
      <c r="A112" s="38"/>
      <c r="B112" s="39"/>
      <c r="C112" s="204" t="s">
        <v>133</v>
      </c>
      <c r="D112" s="204" t="s">
        <v>127</v>
      </c>
      <c r="E112" s="205" t="s">
        <v>163</v>
      </c>
      <c r="F112" s="206" t="s">
        <v>164</v>
      </c>
      <c r="G112" s="207" t="s">
        <v>154</v>
      </c>
      <c r="H112" s="208">
        <v>88.469999999999999</v>
      </c>
      <c r="I112" s="209"/>
      <c r="J112" s="210">
        <f>ROUND(I112*H112,2)</f>
        <v>0</v>
      </c>
      <c r="K112" s="206" t="s">
        <v>19</v>
      </c>
      <c r="L112" s="44"/>
      <c r="M112" s="211" t="s">
        <v>19</v>
      </c>
      <c r="N112" s="212" t="s">
        <v>41</v>
      </c>
      <c r="O112" s="84"/>
      <c r="P112" s="213">
        <f>O112*H112</f>
        <v>0</v>
      </c>
      <c r="Q112" s="213">
        <v>0</v>
      </c>
      <c r="R112" s="213">
        <f>Q112*H112</f>
        <v>0</v>
      </c>
      <c r="S112" s="213">
        <v>0</v>
      </c>
      <c r="T112" s="214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5" t="s">
        <v>131</v>
      </c>
      <c r="AT112" s="215" t="s">
        <v>127</v>
      </c>
      <c r="AU112" s="215" t="s">
        <v>80</v>
      </c>
      <c r="AY112" s="17" t="s">
        <v>124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7" t="s">
        <v>78</v>
      </c>
      <c r="BK112" s="216">
        <f>ROUND(I112*H112,2)</f>
        <v>0</v>
      </c>
      <c r="BL112" s="17" t="s">
        <v>131</v>
      </c>
      <c r="BM112" s="215" t="s">
        <v>165</v>
      </c>
    </row>
    <row r="113" s="2" customFormat="1">
      <c r="A113" s="38"/>
      <c r="B113" s="39"/>
      <c r="C113" s="40"/>
      <c r="D113" s="217" t="s">
        <v>132</v>
      </c>
      <c r="E113" s="40"/>
      <c r="F113" s="218" t="s">
        <v>164</v>
      </c>
      <c r="G113" s="40"/>
      <c r="H113" s="40"/>
      <c r="I113" s="219"/>
      <c r="J113" s="40"/>
      <c r="K113" s="40"/>
      <c r="L113" s="44"/>
      <c r="M113" s="220"/>
      <c r="N113" s="221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132</v>
      </c>
      <c r="AU113" s="17" t="s">
        <v>80</v>
      </c>
    </row>
    <row r="114" s="2" customFormat="1" ht="21.75" customHeight="1">
      <c r="A114" s="38"/>
      <c r="B114" s="39"/>
      <c r="C114" s="204" t="s">
        <v>149</v>
      </c>
      <c r="D114" s="204" t="s">
        <v>127</v>
      </c>
      <c r="E114" s="205" t="s">
        <v>166</v>
      </c>
      <c r="F114" s="206" t="s">
        <v>167</v>
      </c>
      <c r="G114" s="207" t="s">
        <v>154</v>
      </c>
      <c r="H114" s="208">
        <v>2.9489999999999998</v>
      </c>
      <c r="I114" s="209"/>
      <c r="J114" s="210">
        <f>ROUND(I114*H114,2)</f>
        <v>0</v>
      </c>
      <c r="K114" s="206" t="s">
        <v>19</v>
      </c>
      <c r="L114" s="44"/>
      <c r="M114" s="211" t="s">
        <v>19</v>
      </c>
      <c r="N114" s="212" t="s">
        <v>41</v>
      </c>
      <c r="O114" s="84"/>
      <c r="P114" s="213">
        <f>O114*H114</f>
        <v>0</v>
      </c>
      <c r="Q114" s="213">
        <v>0</v>
      </c>
      <c r="R114" s="213">
        <f>Q114*H114</f>
        <v>0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131</v>
      </c>
      <c r="AT114" s="215" t="s">
        <v>127</v>
      </c>
      <c r="AU114" s="215" t="s">
        <v>80</v>
      </c>
      <c r="AY114" s="17" t="s">
        <v>124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78</v>
      </c>
      <c r="BK114" s="216">
        <f>ROUND(I114*H114,2)</f>
        <v>0</v>
      </c>
      <c r="BL114" s="17" t="s">
        <v>131</v>
      </c>
      <c r="BM114" s="215" t="s">
        <v>168</v>
      </c>
    </row>
    <row r="115" s="2" customFormat="1">
      <c r="A115" s="38"/>
      <c r="B115" s="39"/>
      <c r="C115" s="40"/>
      <c r="D115" s="217" t="s">
        <v>132</v>
      </c>
      <c r="E115" s="40"/>
      <c r="F115" s="218" t="s">
        <v>167</v>
      </c>
      <c r="G115" s="40"/>
      <c r="H115" s="40"/>
      <c r="I115" s="219"/>
      <c r="J115" s="40"/>
      <c r="K115" s="40"/>
      <c r="L115" s="44"/>
      <c r="M115" s="220"/>
      <c r="N115" s="22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132</v>
      </c>
      <c r="AU115" s="17" t="s">
        <v>80</v>
      </c>
    </row>
    <row r="116" s="12" customFormat="1" ht="25.92" customHeight="1">
      <c r="A116" s="12"/>
      <c r="B116" s="188"/>
      <c r="C116" s="189"/>
      <c r="D116" s="190" t="s">
        <v>69</v>
      </c>
      <c r="E116" s="191" t="s">
        <v>169</v>
      </c>
      <c r="F116" s="191" t="s">
        <v>170</v>
      </c>
      <c r="G116" s="189"/>
      <c r="H116" s="189"/>
      <c r="I116" s="192"/>
      <c r="J116" s="193">
        <f>BK116</f>
        <v>0</v>
      </c>
      <c r="K116" s="189"/>
      <c r="L116" s="194"/>
      <c r="M116" s="195"/>
      <c r="N116" s="196"/>
      <c r="O116" s="196"/>
      <c r="P116" s="197">
        <f>P117</f>
        <v>0</v>
      </c>
      <c r="Q116" s="196"/>
      <c r="R116" s="197">
        <f>R117</f>
        <v>0</v>
      </c>
      <c r="S116" s="196"/>
      <c r="T116" s="198">
        <f>T117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199" t="s">
        <v>80</v>
      </c>
      <c r="AT116" s="200" t="s">
        <v>69</v>
      </c>
      <c r="AU116" s="200" t="s">
        <v>70</v>
      </c>
      <c r="AY116" s="199" t="s">
        <v>124</v>
      </c>
      <c r="BK116" s="201">
        <f>BK117</f>
        <v>0</v>
      </c>
    </row>
    <row r="117" s="12" customFormat="1" ht="22.8" customHeight="1">
      <c r="A117" s="12"/>
      <c r="B117" s="188"/>
      <c r="C117" s="189"/>
      <c r="D117" s="190" t="s">
        <v>69</v>
      </c>
      <c r="E117" s="202" t="s">
        <v>171</v>
      </c>
      <c r="F117" s="202" t="s">
        <v>172</v>
      </c>
      <c r="G117" s="189"/>
      <c r="H117" s="189"/>
      <c r="I117" s="192"/>
      <c r="J117" s="203">
        <f>BK117</f>
        <v>0</v>
      </c>
      <c r="K117" s="189"/>
      <c r="L117" s="194"/>
      <c r="M117" s="195"/>
      <c r="N117" s="196"/>
      <c r="O117" s="196"/>
      <c r="P117" s="197">
        <f>SUM(P118:P191)</f>
        <v>0</v>
      </c>
      <c r="Q117" s="196"/>
      <c r="R117" s="197">
        <f>SUM(R118:R191)</f>
        <v>0</v>
      </c>
      <c r="S117" s="196"/>
      <c r="T117" s="198">
        <f>SUM(T118:T191)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199" t="s">
        <v>80</v>
      </c>
      <c r="AT117" s="200" t="s">
        <v>69</v>
      </c>
      <c r="AU117" s="200" t="s">
        <v>78</v>
      </c>
      <c r="AY117" s="199" t="s">
        <v>124</v>
      </c>
      <c r="BK117" s="201">
        <f>SUM(BK118:BK191)</f>
        <v>0</v>
      </c>
    </row>
    <row r="118" s="2" customFormat="1" ht="16.5" customHeight="1">
      <c r="A118" s="38"/>
      <c r="B118" s="39"/>
      <c r="C118" s="204" t="s">
        <v>173</v>
      </c>
      <c r="D118" s="204" t="s">
        <v>127</v>
      </c>
      <c r="E118" s="205" t="s">
        <v>174</v>
      </c>
      <c r="F118" s="206" t="s">
        <v>175</v>
      </c>
      <c r="G118" s="207" t="s">
        <v>148</v>
      </c>
      <c r="H118" s="208">
        <v>40</v>
      </c>
      <c r="I118" s="209"/>
      <c r="J118" s="210">
        <f>ROUND(I118*H118,2)</f>
        <v>0</v>
      </c>
      <c r="K118" s="206" t="s">
        <v>19</v>
      </c>
      <c r="L118" s="44"/>
      <c r="M118" s="211" t="s">
        <v>19</v>
      </c>
      <c r="N118" s="212" t="s">
        <v>41</v>
      </c>
      <c r="O118" s="84"/>
      <c r="P118" s="213">
        <f>O118*H118</f>
        <v>0</v>
      </c>
      <c r="Q118" s="213">
        <v>0</v>
      </c>
      <c r="R118" s="213">
        <f>Q118*H118</f>
        <v>0</v>
      </c>
      <c r="S118" s="213">
        <v>0</v>
      </c>
      <c r="T118" s="214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5" t="s">
        <v>162</v>
      </c>
      <c r="AT118" s="215" t="s">
        <v>127</v>
      </c>
      <c r="AU118" s="215" t="s">
        <v>80</v>
      </c>
      <c r="AY118" s="17" t="s">
        <v>124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7" t="s">
        <v>78</v>
      </c>
      <c r="BK118" s="216">
        <f>ROUND(I118*H118,2)</f>
        <v>0</v>
      </c>
      <c r="BL118" s="17" t="s">
        <v>162</v>
      </c>
      <c r="BM118" s="215" t="s">
        <v>176</v>
      </c>
    </row>
    <row r="119" s="2" customFormat="1">
      <c r="A119" s="38"/>
      <c r="B119" s="39"/>
      <c r="C119" s="40"/>
      <c r="D119" s="217" t="s">
        <v>132</v>
      </c>
      <c r="E119" s="40"/>
      <c r="F119" s="218" t="s">
        <v>175</v>
      </c>
      <c r="G119" s="40"/>
      <c r="H119" s="40"/>
      <c r="I119" s="219"/>
      <c r="J119" s="40"/>
      <c r="K119" s="40"/>
      <c r="L119" s="44"/>
      <c r="M119" s="220"/>
      <c r="N119" s="221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132</v>
      </c>
      <c r="AU119" s="17" t="s">
        <v>80</v>
      </c>
    </row>
    <row r="120" s="2" customFormat="1" ht="16.5" customHeight="1">
      <c r="A120" s="38"/>
      <c r="B120" s="39"/>
      <c r="C120" s="222" t="s">
        <v>155</v>
      </c>
      <c r="D120" s="222" t="s">
        <v>177</v>
      </c>
      <c r="E120" s="223" t="s">
        <v>178</v>
      </c>
      <c r="F120" s="224" t="s">
        <v>179</v>
      </c>
      <c r="G120" s="225" t="s">
        <v>148</v>
      </c>
      <c r="H120" s="226">
        <v>42</v>
      </c>
      <c r="I120" s="227"/>
      <c r="J120" s="228">
        <f>ROUND(I120*H120,2)</f>
        <v>0</v>
      </c>
      <c r="K120" s="224" t="s">
        <v>19</v>
      </c>
      <c r="L120" s="229"/>
      <c r="M120" s="230" t="s">
        <v>19</v>
      </c>
      <c r="N120" s="231" t="s">
        <v>41</v>
      </c>
      <c r="O120" s="84"/>
      <c r="P120" s="213">
        <f>O120*H120</f>
        <v>0</v>
      </c>
      <c r="Q120" s="213">
        <v>0</v>
      </c>
      <c r="R120" s="213">
        <f>Q120*H120</f>
        <v>0</v>
      </c>
      <c r="S120" s="213">
        <v>0</v>
      </c>
      <c r="T120" s="214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5" t="s">
        <v>180</v>
      </c>
      <c r="AT120" s="215" t="s">
        <v>177</v>
      </c>
      <c r="AU120" s="215" t="s">
        <v>80</v>
      </c>
      <c r="AY120" s="17" t="s">
        <v>124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7" t="s">
        <v>78</v>
      </c>
      <c r="BK120" s="216">
        <f>ROUND(I120*H120,2)</f>
        <v>0</v>
      </c>
      <c r="BL120" s="17" t="s">
        <v>162</v>
      </c>
      <c r="BM120" s="215" t="s">
        <v>181</v>
      </c>
    </row>
    <row r="121" s="2" customFormat="1">
      <c r="A121" s="38"/>
      <c r="B121" s="39"/>
      <c r="C121" s="40"/>
      <c r="D121" s="217" t="s">
        <v>132</v>
      </c>
      <c r="E121" s="40"/>
      <c r="F121" s="218" t="s">
        <v>179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132</v>
      </c>
      <c r="AU121" s="17" t="s">
        <v>80</v>
      </c>
    </row>
    <row r="122" s="13" customFormat="1">
      <c r="A122" s="13"/>
      <c r="B122" s="232"/>
      <c r="C122" s="233"/>
      <c r="D122" s="217" t="s">
        <v>182</v>
      </c>
      <c r="E122" s="234" t="s">
        <v>19</v>
      </c>
      <c r="F122" s="235" t="s">
        <v>183</v>
      </c>
      <c r="G122" s="233"/>
      <c r="H122" s="236">
        <v>42</v>
      </c>
      <c r="I122" s="237"/>
      <c r="J122" s="233"/>
      <c r="K122" s="233"/>
      <c r="L122" s="238"/>
      <c r="M122" s="239"/>
      <c r="N122" s="240"/>
      <c r="O122" s="240"/>
      <c r="P122" s="240"/>
      <c r="Q122" s="240"/>
      <c r="R122" s="240"/>
      <c r="S122" s="240"/>
      <c r="T122" s="241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2" t="s">
        <v>182</v>
      </c>
      <c r="AU122" s="242" t="s">
        <v>80</v>
      </c>
      <c r="AV122" s="13" t="s">
        <v>80</v>
      </c>
      <c r="AW122" s="13" t="s">
        <v>32</v>
      </c>
      <c r="AX122" s="13" t="s">
        <v>70</v>
      </c>
      <c r="AY122" s="242" t="s">
        <v>124</v>
      </c>
    </row>
    <row r="123" s="14" customFormat="1">
      <c r="A123" s="14"/>
      <c r="B123" s="243"/>
      <c r="C123" s="244"/>
      <c r="D123" s="217" t="s">
        <v>182</v>
      </c>
      <c r="E123" s="245" t="s">
        <v>19</v>
      </c>
      <c r="F123" s="246" t="s">
        <v>184</v>
      </c>
      <c r="G123" s="244"/>
      <c r="H123" s="247">
        <v>42</v>
      </c>
      <c r="I123" s="248"/>
      <c r="J123" s="244"/>
      <c r="K123" s="244"/>
      <c r="L123" s="249"/>
      <c r="M123" s="250"/>
      <c r="N123" s="251"/>
      <c r="O123" s="251"/>
      <c r="P123" s="251"/>
      <c r="Q123" s="251"/>
      <c r="R123" s="251"/>
      <c r="S123" s="251"/>
      <c r="T123" s="252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3" t="s">
        <v>182</v>
      </c>
      <c r="AU123" s="253" t="s">
        <v>80</v>
      </c>
      <c r="AV123" s="14" t="s">
        <v>131</v>
      </c>
      <c r="AW123" s="14" t="s">
        <v>32</v>
      </c>
      <c r="AX123" s="14" t="s">
        <v>78</v>
      </c>
      <c r="AY123" s="253" t="s">
        <v>124</v>
      </c>
    </row>
    <row r="124" s="2" customFormat="1" ht="16.5" customHeight="1">
      <c r="A124" s="38"/>
      <c r="B124" s="39"/>
      <c r="C124" s="204" t="s">
        <v>185</v>
      </c>
      <c r="D124" s="204" t="s">
        <v>127</v>
      </c>
      <c r="E124" s="205" t="s">
        <v>186</v>
      </c>
      <c r="F124" s="206" t="s">
        <v>187</v>
      </c>
      <c r="G124" s="207" t="s">
        <v>148</v>
      </c>
      <c r="H124" s="208">
        <v>5</v>
      </c>
      <c r="I124" s="209"/>
      <c r="J124" s="210">
        <f>ROUND(I124*H124,2)</f>
        <v>0</v>
      </c>
      <c r="K124" s="206" t="s">
        <v>19</v>
      </c>
      <c r="L124" s="44"/>
      <c r="M124" s="211" t="s">
        <v>19</v>
      </c>
      <c r="N124" s="212" t="s">
        <v>41</v>
      </c>
      <c r="O124" s="84"/>
      <c r="P124" s="213">
        <f>O124*H124</f>
        <v>0</v>
      </c>
      <c r="Q124" s="213">
        <v>0</v>
      </c>
      <c r="R124" s="213">
        <f>Q124*H124</f>
        <v>0</v>
      </c>
      <c r="S124" s="213">
        <v>0</v>
      </c>
      <c r="T124" s="21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5" t="s">
        <v>162</v>
      </c>
      <c r="AT124" s="215" t="s">
        <v>127</v>
      </c>
      <c r="AU124" s="215" t="s">
        <v>80</v>
      </c>
      <c r="AY124" s="17" t="s">
        <v>124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7" t="s">
        <v>78</v>
      </c>
      <c r="BK124" s="216">
        <f>ROUND(I124*H124,2)</f>
        <v>0</v>
      </c>
      <c r="BL124" s="17" t="s">
        <v>162</v>
      </c>
      <c r="BM124" s="215" t="s">
        <v>188</v>
      </c>
    </row>
    <row r="125" s="2" customFormat="1">
      <c r="A125" s="38"/>
      <c r="B125" s="39"/>
      <c r="C125" s="40"/>
      <c r="D125" s="217" t="s">
        <v>132</v>
      </c>
      <c r="E125" s="40"/>
      <c r="F125" s="218" t="s">
        <v>187</v>
      </c>
      <c r="G125" s="40"/>
      <c r="H125" s="40"/>
      <c r="I125" s="219"/>
      <c r="J125" s="40"/>
      <c r="K125" s="40"/>
      <c r="L125" s="44"/>
      <c r="M125" s="220"/>
      <c r="N125" s="221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132</v>
      </c>
      <c r="AU125" s="17" t="s">
        <v>80</v>
      </c>
    </row>
    <row r="126" s="2" customFormat="1" ht="16.5" customHeight="1">
      <c r="A126" s="38"/>
      <c r="B126" s="39"/>
      <c r="C126" s="222" t="s">
        <v>159</v>
      </c>
      <c r="D126" s="222" t="s">
        <v>177</v>
      </c>
      <c r="E126" s="223" t="s">
        <v>189</v>
      </c>
      <c r="F126" s="224" t="s">
        <v>190</v>
      </c>
      <c r="G126" s="225" t="s">
        <v>148</v>
      </c>
      <c r="H126" s="226">
        <v>5.75</v>
      </c>
      <c r="I126" s="227"/>
      <c r="J126" s="228">
        <f>ROUND(I126*H126,2)</f>
        <v>0</v>
      </c>
      <c r="K126" s="224" t="s">
        <v>19</v>
      </c>
      <c r="L126" s="229"/>
      <c r="M126" s="230" t="s">
        <v>19</v>
      </c>
      <c r="N126" s="231" t="s">
        <v>41</v>
      </c>
      <c r="O126" s="84"/>
      <c r="P126" s="213">
        <f>O126*H126</f>
        <v>0</v>
      </c>
      <c r="Q126" s="213">
        <v>0</v>
      </c>
      <c r="R126" s="213">
        <f>Q126*H126</f>
        <v>0</v>
      </c>
      <c r="S126" s="213">
        <v>0</v>
      </c>
      <c r="T126" s="214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5" t="s">
        <v>180</v>
      </c>
      <c r="AT126" s="215" t="s">
        <v>177</v>
      </c>
      <c r="AU126" s="215" t="s">
        <v>80</v>
      </c>
      <c r="AY126" s="17" t="s">
        <v>124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7" t="s">
        <v>78</v>
      </c>
      <c r="BK126" s="216">
        <f>ROUND(I126*H126,2)</f>
        <v>0</v>
      </c>
      <c r="BL126" s="17" t="s">
        <v>162</v>
      </c>
      <c r="BM126" s="215" t="s">
        <v>191</v>
      </c>
    </row>
    <row r="127" s="2" customFormat="1">
      <c r="A127" s="38"/>
      <c r="B127" s="39"/>
      <c r="C127" s="40"/>
      <c r="D127" s="217" t="s">
        <v>132</v>
      </c>
      <c r="E127" s="40"/>
      <c r="F127" s="218" t="s">
        <v>190</v>
      </c>
      <c r="G127" s="40"/>
      <c r="H127" s="40"/>
      <c r="I127" s="219"/>
      <c r="J127" s="40"/>
      <c r="K127" s="40"/>
      <c r="L127" s="44"/>
      <c r="M127" s="220"/>
      <c r="N127" s="221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132</v>
      </c>
      <c r="AU127" s="17" t="s">
        <v>80</v>
      </c>
    </row>
    <row r="128" s="13" customFormat="1">
      <c r="A128" s="13"/>
      <c r="B128" s="232"/>
      <c r="C128" s="233"/>
      <c r="D128" s="217" t="s">
        <v>182</v>
      </c>
      <c r="E128" s="234" t="s">
        <v>19</v>
      </c>
      <c r="F128" s="235" t="s">
        <v>192</v>
      </c>
      <c r="G128" s="233"/>
      <c r="H128" s="236">
        <v>5.75</v>
      </c>
      <c r="I128" s="237"/>
      <c r="J128" s="233"/>
      <c r="K128" s="233"/>
      <c r="L128" s="238"/>
      <c r="M128" s="239"/>
      <c r="N128" s="240"/>
      <c r="O128" s="240"/>
      <c r="P128" s="240"/>
      <c r="Q128" s="240"/>
      <c r="R128" s="240"/>
      <c r="S128" s="240"/>
      <c r="T128" s="24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2" t="s">
        <v>182</v>
      </c>
      <c r="AU128" s="242" t="s">
        <v>80</v>
      </c>
      <c r="AV128" s="13" t="s">
        <v>80</v>
      </c>
      <c r="AW128" s="13" t="s">
        <v>32</v>
      </c>
      <c r="AX128" s="13" t="s">
        <v>70</v>
      </c>
      <c r="AY128" s="242" t="s">
        <v>124</v>
      </c>
    </row>
    <row r="129" s="14" customFormat="1">
      <c r="A129" s="14"/>
      <c r="B129" s="243"/>
      <c r="C129" s="244"/>
      <c r="D129" s="217" t="s">
        <v>182</v>
      </c>
      <c r="E129" s="245" t="s">
        <v>19</v>
      </c>
      <c r="F129" s="246" t="s">
        <v>184</v>
      </c>
      <c r="G129" s="244"/>
      <c r="H129" s="247">
        <v>5.75</v>
      </c>
      <c r="I129" s="248"/>
      <c r="J129" s="244"/>
      <c r="K129" s="244"/>
      <c r="L129" s="249"/>
      <c r="M129" s="250"/>
      <c r="N129" s="251"/>
      <c r="O129" s="251"/>
      <c r="P129" s="251"/>
      <c r="Q129" s="251"/>
      <c r="R129" s="251"/>
      <c r="S129" s="251"/>
      <c r="T129" s="252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3" t="s">
        <v>182</v>
      </c>
      <c r="AU129" s="253" t="s">
        <v>80</v>
      </c>
      <c r="AV129" s="14" t="s">
        <v>131</v>
      </c>
      <c r="AW129" s="14" t="s">
        <v>32</v>
      </c>
      <c r="AX129" s="14" t="s">
        <v>78</v>
      </c>
      <c r="AY129" s="253" t="s">
        <v>124</v>
      </c>
    </row>
    <row r="130" s="2" customFormat="1" ht="16.5" customHeight="1">
      <c r="A130" s="38"/>
      <c r="B130" s="39"/>
      <c r="C130" s="204" t="s">
        <v>8</v>
      </c>
      <c r="D130" s="204" t="s">
        <v>127</v>
      </c>
      <c r="E130" s="205" t="s">
        <v>186</v>
      </c>
      <c r="F130" s="206" t="s">
        <v>187</v>
      </c>
      <c r="G130" s="207" t="s">
        <v>148</v>
      </c>
      <c r="H130" s="208">
        <v>5</v>
      </c>
      <c r="I130" s="209"/>
      <c r="J130" s="210">
        <f>ROUND(I130*H130,2)</f>
        <v>0</v>
      </c>
      <c r="K130" s="206" t="s">
        <v>19</v>
      </c>
      <c r="L130" s="44"/>
      <c r="M130" s="211" t="s">
        <v>19</v>
      </c>
      <c r="N130" s="212" t="s">
        <v>41</v>
      </c>
      <c r="O130" s="84"/>
      <c r="P130" s="213">
        <f>O130*H130</f>
        <v>0</v>
      </c>
      <c r="Q130" s="213">
        <v>0</v>
      </c>
      <c r="R130" s="213">
        <f>Q130*H130</f>
        <v>0</v>
      </c>
      <c r="S130" s="213">
        <v>0</v>
      </c>
      <c r="T130" s="21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5" t="s">
        <v>162</v>
      </c>
      <c r="AT130" s="215" t="s">
        <v>127</v>
      </c>
      <c r="AU130" s="215" t="s">
        <v>80</v>
      </c>
      <c r="AY130" s="17" t="s">
        <v>124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7" t="s">
        <v>78</v>
      </c>
      <c r="BK130" s="216">
        <f>ROUND(I130*H130,2)</f>
        <v>0</v>
      </c>
      <c r="BL130" s="17" t="s">
        <v>162</v>
      </c>
      <c r="BM130" s="215" t="s">
        <v>193</v>
      </c>
    </row>
    <row r="131" s="2" customFormat="1">
      <c r="A131" s="38"/>
      <c r="B131" s="39"/>
      <c r="C131" s="40"/>
      <c r="D131" s="217" t="s">
        <v>132</v>
      </c>
      <c r="E131" s="40"/>
      <c r="F131" s="218" t="s">
        <v>187</v>
      </c>
      <c r="G131" s="40"/>
      <c r="H131" s="40"/>
      <c r="I131" s="219"/>
      <c r="J131" s="40"/>
      <c r="K131" s="40"/>
      <c r="L131" s="44"/>
      <c r="M131" s="220"/>
      <c r="N131" s="221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132</v>
      </c>
      <c r="AU131" s="17" t="s">
        <v>80</v>
      </c>
    </row>
    <row r="132" s="2" customFormat="1" ht="16.5" customHeight="1">
      <c r="A132" s="38"/>
      <c r="B132" s="39"/>
      <c r="C132" s="222" t="s">
        <v>162</v>
      </c>
      <c r="D132" s="222" t="s">
        <v>177</v>
      </c>
      <c r="E132" s="223" t="s">
        <v>194</v>
      </c>
      <c r="F132" s="224" t="s">
        <v>195</v>
      </c>
      <c r="G132" s="225" t="s">
        <v>148</v>
      </c>
      <c r="H132" s="226">
        <v>5.75</v>
      </c>
      <c r="I132" s="227"/>
      <c r="J132" s="228">
        <f>ROUND(I132*H132,2)</f>
        <v>0</v>
      </c>
      <c r="K132" s="224" t="s">
        <v>19</v>
      </c>
      <c r="L132" s="229"/>
      <c r="M132" s="230" t="s">
        <v>19</v>
      </c>
      <c r="N132" s="231" t="s">
        <v>41</v>
      </c>
      <c r="O132" s="84"/>
      <c r="P132" s="213">
        <f>O132*H132</f>
        <v>0</v>
      </c>
      <c r="Q132" s="213">
        <v>0</v>
      </c>
      <c r="R132" s="213">
        <f>Q132*H132</f>
        <v>0</v>
      </c>
      <c r="S132" s="213">
        <v>0</v>
      </c>
      <c r="T132" s="21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5" t="s">
        <v>180</v>
      </c>
      <c r="AT132" s="215" t="s">
        <v>177</v>
      </c>
      <c r="AU132" s="215" t="s">
        <v>80</v>
      </c>
      <c r="AY132" s="17" t="s">
        <v>124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78</v>
      </c>
      <c r="BK132" s="216">
        <f>ROUND(I132*H132,2)</f>
        <v>0</v>
      </c>
      <c r="BL132" s="17" t="s">
        <v>162</v>
      </c>
      <c r="BM132" s="215" t="s">
        <v>180</v>
      </c>
    </row>
    <row r="133" s="2" customFormat="1">
      <c r="A133" s="38"/>
      <c r="B133" s="39"/>
      <c r="C133" s="40"/>
      <c r="D133" s="217" t="s">
        <v>132</v>
      </c>
      <c r="E133" s="40"/>
      <c r="F133" s="218" t="s">
        <v>195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132</v>
      </c>
      <c r="AU133" s="17" t="s">
        <v>80</v>
      </c>
    </row>
    <row r="134" s="13" customFormat="1">
      <c r="A134" s="13"/>
      <c r="B134" s="232"/>
      <c r="C134" s="233"/>
      <c r="D134" s="217" t="s">
        <v>182</v>
      </c>
      <c r="E134" s="234" t="s">
        <v>19</v>
      </c>
      <c r="F134" s="235" t="s">
        <v>192</v>
      </c>
      <c r="G134" s="233"/>
      <c r="H134" s="236">
        <v>5.75</v>
      </c>
      <c r="I134" s="237"/>
      <c r="J134" s="233"/>
      <c r="K134" s="233"/>
      <c r="L134" s="238"/>
      <c r="M134" s="239"/>
      <c r="N134" s="240"/>
      <c r="O134" s="240"/>
      <c r="P134" s="240"/>
      <c r="Q134" s="240"/>
      <c r="R134" s="240"/>
      <c r="S134" s="240"/>
      <c r="T134" s="24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2" t="s">
        <v>182</v>
      </c>
      <c r="AU134" s="242" t="s">
        <v>80</v>
      </c>
      <c r="AV134" s="13" t="s">
        <v>80</v>
      </c>
      <c r="AW134" s="13" t="s">
        <v>32</v>
      </c>
      <c r="AX134" s="13" t="s">
        <v>70</v>
      </c>
      <c r="AY134" s="242" t="s">
        <v>124</v>
      </c>
    </row>
    <row r="135" s="14" customFormat="1">
      <c r="A135" s="14"/>
      <c r="B135" s="243"/>
      <c r="C135" s="244"/>
      <c r="D135" s="217" t="s">
        <v>182</v>
      </c>
      <c r="E135" s="245" t="s">
        <v>19</v>
      </c>
      <c r="F135" s="246" t="s">
        <v>184</v>
      </c>
      <c r="G135" s="244"/>
      <c r="H135" s="247">
        <v>5.75</v>
      </c>
      <c r="I135" s="248"/>
      <c r="J135" s="244"/>
      <c r="K135" s="244"/>
      <c r="L135" s="249"/>
      <c r="M135" s="250"/>
      <c r="N135" s="251"/>
      <c r="O135" s="251"/>
      <c r="P135" s="251"/>
      <c r="Q135" s="251"/>
      <c r="R135" s="251"/>
      <c r="S135" s="251"/>
      <c r="T135" s="252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3" t="s">
        <v>182</v>
      </c>
      <c r="AU135" s="253" t="s">
        <v>80</v>
      </c>
      <c r="AV135" s="14" t="s">
        <v>131</v>
      </c>
      <c r="AW135" s="14" t="s">
        <v>32</v>
      </c>
      <c r="AX135" s="14" t="s">
        <v>78</v>
      </c>
      <c r="AY135" s="253" t="s">
        <v>124</v>
      </c>
    </row>
    <row r="136" s="2" customFormat="1" ht="16.5" customHeight="1">
      <c r="A136" s="38"/>
      <c r="B136" s="39"/>
      <c r="C136" s="204" t="s">
        <v>196</v>
      </c>
      <c r="D136" s="204" t="s">
        <v>127</v>
      </c>
      <c r="E136" s="205" t="s">
        <v>186</v>
      </c>
      <c r="F136" s="206" t="s">
        <v>187</v>
      </c>
      <c r="G136" s="207" t="s">
        <v>148</v>
      </c>
      <c r="H136" s="208">
        <v>5</v>
      </c>
      <c r="I136" s="209"/>
      <c r="J136" s="210">
        <f>ROUND(I136*H136,2)</f>
        <v>0</v>
      </c>
      <c r="K136" s="206" t="s">
        <v>19</v>
      </c>
      <c r="L136" s="44"/>
      <c r="M136" s="211" t="s">
        <v>19</v>
      </c>
      <c r="N136" s="212" t="s">
        <v>41</v>
      </c>
      <c r="O136" s="84"/>
      <c r="P136" s="213">
        <f>O136*H136</f>
        <v>0</v>
      </c>
      <c r="Q136" s="213">
        <v>0</v>
      </c>
      <c r="R136" s="213">
        <f>Q136*H136</f>
        <v>0</v>
      </c>
      <c r="S136" s="213">
        <v>0</v>
      </c>
      <c r="T136" s="214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5" t="s">
        <v>162</v>
      </c>
      <c r="AT136" s="215" t="s">
        <v>127</v>
      </c>
      <c r="AU136" s="215" t="s">
        <v>80</v>
      </c>
      <c r="AY136" s="17" t="s">
        <v>124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7" t="s">
        <v>78</v>
      </c>
      <c r="BK136" s="216">
        <f>ROUND(I136*H136,2)</f>
        <v>0</v>
      </c>
      <c r="BL136" s="17" t="s">
        <v>162</v>
      </c>
      <c r="BM136" s="215" t="s">
        <v>197</v>
      </c>
    </row>
    <row r="137" s="2" customFormat="1">
      <c r="A137" s="38"/>
      <c r="B137" s="39"/>
      <c r="C137" s="40"/>
      <c r="D137" s="217" t="s">
        <v>132</v>
      </c>
      <c r="E137" s="40"/>
      <c r="F137" s="218" t="s">
        <v>187</v>
      </c>
      <c r="G137" s="40"/>
      <c r="H137" s="40"/>
      <c r="I137" s="219"/>
      <c r="J137" s="40"/>
      <c r="K137" s="40"/>
      <c r="L137" s="44"/>
      <c r="M137" s="220"/>
      <c r="N137" s="221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132</v>
      </c>
      <c r="AU137" s="17" t="s">
        <v>80</v>
      </c>
    </row>
    <row r="138" s="2" customFormat="1" ht="16.5" customHeight="1">
      <c r="A138" s="38"/>
      <c r="B138" s="39"/>
      <c r="C138" s="222" t="s">
        <v>165</v>
      </c>
      <c r="D138" s="222" t="s">
        <v>177</v>
      </c>
      <c r="E138" s="223" t="s">
        <v>198</v>
      </c>
      <c r="F138" s="224" t="s">
        <v>199</v>
      </c>
      <c r="G138" s="225" t="s">
        <v>148</v>
      </c>
      <c r="H138" s="226">
        <v>5.75</v>
      </c>
      <c r="I138" s="227"/>
      <c r="J138" s="228">
        <f>ROUND(I138*H138,2)</f>
        <v>0</v>
      </c>
      <c r="K138" s="224" t="s">
        <v>19</v>
      </c>
      <c r="L138" s="229"/>
      <c r="M138" s="230" t="s">
        <v>19</v>
      </c>
      <c r="N138" s="231" t="s">
        <v>41</v>
      </c>
      <c r="O138" s="84"/>
      <c r="P138" s="213">
        <f>O138*H138</f>
        <v>0</v>
      </c>
      <c r="Q138" s="213">
        <v>0</v>
      </c>
      <c r="R138" s="213">
        <f>Q138*H138</f>
        <v>0</v>
      </c>
      <c r="S138" s="213">
        <v>0</v>
      </c>
      <c r="T138" s="21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5" t="s">
        <v>180</v>
      </c>
      <c r="AT138" s="215" t="s">
        <v>177</v>
      </c>
      <c r="AU138" s="215" t="s">
        <v>80</v>
      </c>
      <c r="AY138" s="17" t="s">
        <v>124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7" t="s">
        <v>78</v>
      </c>
      <c r="BK138" s="216">
        <f>ROUND(I138*H138,2)</f>
        <v>0</v>
      </c>
      <c r="BL138" s="17" t="s">
        <v>162</v>
      </c>
      <c r="BM138" s="215" t="s">
        <v>200</v>
      </c>
    </row>
    <row r="139" s="2" customFormat="1">
      <c r="A139" s="38"/>
      <c r="B139" s="39"/>
      <c r="C139" s="40"/>
      <c r="D139" s="217" t="s">
        <v>132</v>
      </c>
      <c r="E139" s="40"/>
      <c r="F139" s="218" t="s">
        <v>199</v>
      </c>
      <c r="G139" s="40"/>
      <c r="H139" s="40"/>
      <c r="I139" s="219"/>
      <c r="J139" s="40"/>
      <c r="K139" s="40"/>
      <c r="L139" s="44"/>
      <c r="M139" s="220"/>
      <c r="N139" s="221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132</v>
      </c>
      <c r="AU139" s="17" t="s">
        <v>80</v>
      </c>
    </row>
    <row r="140" s="13" customFormat="1">
      <c r="A140" s="13"/>
      <c r="B140" s="232"/>
      <c r="C140" s="233"/>
      <c r="D140" s="217" t="s">
        <v>182</v>
      </c>
      <c r="E140" s="234" t="s">
        <v>19</v>
      </c>
      <c r="F140" s="235" t="s">
        <v>192</v>
      </c>
      <c r="G140" s="233"/>
      <c r="H140" s="236">
        <v>5.75</v>
      </c>
      <c r="I140" s="237"/>
      <c r="J140" s="233"/>
      <c r="K140" s="233"/>
      <c r="L140" s="238"/>
      <c r="M140" s="239"/>
      <c r="N140" s="240"/>
      <c r="O140" s="240"/>
      <c r="P140" s="240"/>
      <c r="Q140" s="240"/>
      <c r="R140" s="240"/>
      <c r="S140" s="240"/>
      <c r="T140" s="24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2" t="s">
        <v>182</v>
      </c>
      <c r="AU140" s="242" t="s">
        <v>80</v>
      </c>
      <c r="AV140" s="13" t="s">
        <v>80</v>
      </c>
      <c r="AW140" s="13" t="s">
        <v>32</v>
      </c>
      <c r="AX140" s="13" t="s">
        <v>70</v>
      </c>
      <c r="AY140" s="242" t="s">
        <v>124</v>
      </c>
    </row>
    <row r="141" s="14" customFormat="1">
      <c r="A141" s="14"/>
      <c r="B141" s="243"/>
      <c r="C141" s="244"/>
      <c r="D141" s="217" t="s">
        <v>182</v>
      </c>
      <c r="E141" s="245" t="s">
        <v>19</v>
      </c>
      <c r="F141" s="246" t="s">
        <v>184</v>
      </c>
      <c r="G141" s="244"/>
      <c r="H141" s="247">
        <v>5.75</v>
      </c>
      <c r="I141" s="248"/>
      <c r="J141" s="244"/>
      <c r="K141" s="244"/>
      <c r="L141" s="249"/>
      <c r="M141" s="250"/>
      <c r="N141" s="251"/>
      <c r="O141" s="251"/>
      <c r="P141" s="251"/>
      <c r="Q141" s="251"/>
      <c r="R141" s="251"/>
      <c r="S141" s="251"/>
      <c r="T141" s="252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3" t="s">
        <v>182</v>
      </c>
      <c r="AU141" s="253" t="s">
        <v>80</v>
      </c>
      <c r="AV141" s="14" t="s">
        <v>131</v>
      </c>
      <c r="AW141" s="14" t="s">
        <v>32</v>
      </c>
      <c r="AX141" s="14" t="s">
        <v>78</v>
      </c>
      <c r="AY141" s="253" t="s">
        <v>124</v>
      </c>
    </row>
    <row r="142" s="2" customFormat="1" ht="16.5" customHeight="1">
      <c r="A142" s="38"/>
      <c r="B142" s="39"/>
      <c r="C142" s="204" t="s">
        <v>201</v>
      </c>
      <c r="D142" s="204" t="s">
        <v>127</v>
      </c>
      <c r="E142" s="205" t="s">
        <v>202</v>
      </c>
      <c r="F142" s="206" t="s">
        <v>203</v>
      </c>
      <c r="G142" s="207" t="s">
        <v>148</v>
      </c>
      <c r="H142" s="208">
        <v>20</v>
      </c>
      <c r="I142" s="209"/>
      <c r="J142" s="210">
        <f>ROUND(I142*H142,2)</f>
        <v>0</v>
      </c>
      <c r="K142" s="206" t="s">
        <v>19</v>
      </c>
      <c r="L142" s="44"/>
      <c r="M142" s="211" t="s">
        <v>19</v>
      </c>
      <c r="N142" s="212" t="s">
        <v>41</v>
      </c>
      <c r="O142" s="84"/>
      <c r="P142" s="213">
        <f>O142*H142</f>
        <v>0</v>
      </c>
      <c r="Q142" s="213">
        <v>0</v>
      </c>
      <c r="R142" s="213">
        <f>Q142*H142</f>
        <v>0</v>
      </c>
      <c r="S142" s="213">
        <v>0</v>
      </c>
      <c r="T142" s="214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5" t="s">
        <v>162</v>
      </c>
      <c r="AT142" s="215" t="s">
        <v>127</v>
      </c>
      <c r="AU142" s="215" t="s">
        <v>80</v>
      </c>
      <c r="AY142" s="17" t="s">
        <v>124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7" t="s">
        <v>78</v>
      </c>
      <c r="BK142" s="216">
        <f>ROUND(I142*H142,2)</f>
        <v>0</v>
      </c>
      <c r="BL142" s="17" t="s">
        <v>162</v>
      </c>
      <c r="BM142" s="215" t="s">
        <v>204</v>
      </c>
    </row>
    <row r="143" s="2" customFormat="1">
      <c r="A143" s="38"/>
      <c r="B143" s="39"/>
      <c r="C143" s="40"/>
      <c r="D143" s="217" t="s">
        <v>132</v>
      </c>
      <c r="E143" s="40"/>
      <c r="F143" s="218" t="s">
        <v>203</v>
      </c>
      <c r="G143" s="40"/>
      <c r="H143" s="40"/>
      <c r="I143" s="219"/>
      <c r="J143" s="40"/>
      <c r="K143" s="40"/>
      <c r="L143" s="44"/>
      <c r="M143" s="220"/>
      <c r="N143" s="221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132</v>
      </c>
      <c r="AU143" s="17" t="s">
        <v>80</v>
      </c>
    </row>
    <row r="144" s="2" customFormat="1" ht="16.5" customHeight="1">
      <c r="A144" s="38"/>
      <c r="B144" s="39"/>
      <c r="C144" s="204" t="s">
        <v>168</v>
      </c>
      <c r="D144" s="204" t="s">
        <v>127</v>
      </c>
      <c r="E144" s="205" t="s">
        <v>205</v>
      </c>
      <c r="F144" s="206" t="s">
        <v>206</v>
      </c>
      <c r="G144" s="207" t="s">
        <v>137</v>
      </c>
      <c r="H144" s="208">
        <v>110</v>
      </c>
      <c r="I144" s="209"/>
      <c r="J144" s="210">
        <f>ROUND(I144*H144,2)</f>
        <v>0</v>
      </c>
      <c r="K144" s="206" t="s">
        <v>19</v>
      </c>
      <c r="L144" s="44"/>
      <c r="M144" s="211" t="s">
        <v>19</v>
      </c>
      <c r="N144" s="212" t="s">
        <v>41</v>
      </c>
      <c r="O144" s="84"/>
      <c r="P144" s="213">
        <f>O144*H144</f>
        <v>0</v>
      </c>
      <c r="Q144" s="213">
        <v>0</v>
      </c>
      <c r="R144" s="213">
        <f>Q144*H144</f>
        <v>0</v>
      </c>
      <c r="S144" s="213">
        <v>0</v>
      </c>
      <c r="T144" s="214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5" t="s">
        <v>162</v>
      </c>
      <c r="AT144" s="215" t="s">
        <v>127</v>
      </c>
      <c r="AU144" s="215" t="s">
        <v>80</v>
      </c>
      <c r="AY144" s="17" t="s">
        <v>124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7" t="s">
        <v>78</v>
      </c>
      <c r="BK144" s="216">
        <f>ROUND(I144*H144,2)</f>
        <v>0</v>
      </c>
      <c r="BL144" s="17" t="s">
        <v>162</v>
      </c>
      <c r="BM144" s="215" t="s">
        <v>207</v>
      </c>
    </row>
    <row r="145" s="2" customFormat="1">
      <c r="A145" s="38"/>
      <c r="B145" s="39"/>
      <c r="C145" s="40"/>
      <c r="D145" s="217" t="s">
        <v>132</v>
      </c>
      <c r="E145" s="40"/>
      <c r="F145" s="218" t="s">
        <v>206</v>
      </c>
      <c r="G145" s="40"/>
      <c r="H145" s="40"/>
      <c r="I145" s="219"/>
      <c r="J145" s="40"/>
      <c r="K145" s="40"/>
      <c r="L145" s="44"/>
      <c r="M145" s="220"/>
      <c r="N145" s="221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132</v>
      </c>
      <c r="AU145" s="17" t="s">
        <v>80</v>
      </c>
    </row>
    <row r="146" s="2" customFormat="1" ht="16.5" customHeight="1">
      <c r="A146" s="38"/>
      <c r="B146" s="39"/>
      <c r="C146" s="204" t="s">
        <v>7</v>
      </c>
      <c r="D146" s="204" t="s">
        <v>127</v>
      </c>
      <c r="E146" s="205" t="s">
        <v>208</v>
      </c>
      <c r="F146" s="206" t="s">
        <v>209</v>
      </c>
      <c r="G146" s="207" t="s">
        <v>137</v>
      </c>
      <c r="H146" s="208">
        <v>26</v>
      </c>
      <c r="I146" s="209"/>
      <c r="J146" s="210">
        <f>ROUND(I146*H146,2)</f>
        <v>0</v>
      </c>
      <c r="K146" s="206" t="s">
        <v>19</v>
      </c>
      <c r="L146" s="44"/>
      <c r="M146" s="211" t="s">
        <v>19</v>
      </c>
      <c r="N146" s="212" t="s">
        <v>41</v>
      </c>
      <c r="O146" s="84"/>
      <c r="P146" s="213">
        <f>O146*H146</f>
        <v>0</v>
      </c>
      <c r="Q146" s="213">
        <v>0</v>
      </c>
      <c r="R146" s="213">
        <f>Q146*H146</f>
        <v>0</v>
      </c>
      <c r="S146" s="213">
        <v>0</v>
      </c>
      <c r="T146" s="214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15" t="s">
        <v>162</v>
      </c>
      <c r="AT146" s="215" t="s">
        <v>127</v>
      </c>
      <c r="AU146" s="215" t="s">
        <v>80</v>
      </c>
      <c r="AY146" s="17" t="s">
        <v>124</v>
      </c>
      <c r="BE146" s="216">
        <f>IF(N146="základní",J146,0)</f>
        <v>0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17" t="s">
        <v>78</v>
      </c>
      <c r="BK146" s="216">
        <f>ROUND(I146*H146,2)</f>
        <v>0</v>
      </c>
      <c r="BL146" s="17" t="s">
        <v>162</v>
      </c>
      <c r="BM146" s="215" t="s">
        <v>210</v>
      </c>
    </row>
    <row r="147" s="2" customFormat="1">
      <c r="A147" s="38"/>
      <c r="B147" s="39"/>
      <c r="C147" s="40"/>
      <c r="D147" s="217" t="s">
        <v>132</v>
      </c>
      <c r="E147" s="40"/>
      <c r="F147" s="218" t="s">
        <v>209</v>
      </c>
      <c r="G147" s="40"/>
      <c r="H147" s="40"/>
      <c r="I147" s="219"/>
      <c r="J147" s="40"/>
      <c r="K147" s="40"/>
      <c r="L147" s="44"/>
      <c r="M147" s="220"/>
      <c r="N147" s="221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132</v>
      </c>
      <c r="AU147" s="17" t="s">
        <v>80</v>
      </c>
    </row>
    <row r="148" s="2" customFormat="1" ht="16.5" customHeight="1">
      <c r="A148" s="38"/>
      <c r="B148" s="39"/>
      <c r="C148" s="204" t="s">
        <v>176</v>
      </c>
      <c r="D148" s="204" t="s">
        <v>127</v>
      </c>
      <c r="E148" s="205" t="s">
        <v>211</v>
      </c>
      <c r="F148" s="206" t="s">
        <v>212</v>
      </c>
      <c r="G148" s="207" t="s">
        <v>137</v>
      </c>
      <c r="H148" s="208">
        <v>12</v>
      </c>
      <c r="I148" s="209"/>
      <c r="J148" s="210">
        <f>ROUND(I148*H148,2)</f>
        <v>0</v>
      </c>
      <c r="K148" s="206" t="s">
        <v>19</v>
      </c>
      <c r="L148" s="44"/>
      <c r="M148" s="211" t="s">
        <v>19</v>
      </c>
      <c r="N148" s="212" t="s">
        <v>41</v>
      </c>
      <c r="O148" s="84"/>
      <c r="P148" s="213">
        <f>O148*H148</f>
        <v>0</v>
      </c>
      <c r="Q148" s="213">
        <v>0</v>
      </c>
      <c r="R148" s="213">
        <f>Q148*H148</f>
        <v>0</v>
      </c>
      <c r="S148" s="213">
        <v>0</v>
      </c>
      <c r="T148" s="214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15" t="s">
        <v>162</v>
      </c>
      <c r="AT148" s="215" t="s">
        <v>127</v>
      </c>
      <c r="AU148" s="215" t="s">
        <v>80</v>
      </c>
      <c r="AY148" s="17" t="s">
        <v>124</v>
      </c>
      <c r="BE148" s="216">
        <f>IF(N148="základní",J148,0)</f>
        <v>0</v>
      </c>
      <c r="BF148" s="216">
        <f>IF(N148="snížená",J148,0)</f>
        <v>0</v>
      </c>
      <c r="BG148" s="216">
        <f>IF(N148="zákl. přenesená",J148,0)</f>
        <v>0</v>
      </c>
      <c r="BH148" s="216">
        <f>IF(N148="sníž. přenesená",J148,0)</f>
        <v>0</v>
      </c>
      <c r="BI148" s="216">
        <f>IF(N148="nulová",J148,0)</f>
        <v>0</v>
      </c>
      <c r="BJ148" s="17" t="s">
        <v>78</v>
      </c>
      <c r="BK148" s="216">
        <f>ROUND(I148*H148,2)</f>
        <v>0</v>
      </c>
      <c r="BL148" s="17" t="s">
        <v>162</v>
      </c>
      <c r="BM148" s="215" t="s">
        <v>213</v>
      </c>
    </row>
    <row r="149" s="2" customFormat="1">
      <c r="A149" s="38"/>
      <c r="B149" s="39"/>
      <c r="C149" s="40"/>
      <c r="D149" s="217" t="s">
        <v>132</v>
      </c>
      <c r="E149" s="40"/>
      <c r="F149" s="218" t="s">
        <v>212</v>
      </c>
      <c r="G149" s="40"/>
      <c r="H149" s="40"/>
      <c r="I149" s="219"/>
      <c r="J149" s="40"/>
      <c r="K149" s="40"/>
      <c r="L149" s="44"/>
      <c r="M149" s="220"/>
      <c r="N149" s="221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132</v>
      </c>
      <c r="AU149" s="17" t="s">
        <v>80</v>
      </c>
    </row>
    <row r="150" s="2" customFormat="1" ht="16.5" customHeight="1">
      <c r="A150" s="38"/>
      <c r="B150" s="39"/>
      <c r="C150" s="204" t="s">
        <v>214</v>
      </c>
      <c r="D150" s="204" t="s">
        <v>127</v>
      </c>
      <c r="E150" s="205" t="s">
        <v>215</v>
      </c>
      <c r="F150" s="206" t="s">
        <v>216</v>
      </c>
      <c r="G150" s="207" t="s">
        <v>137</v>
      </c>
      <c r="H150" s="208">
        <v>110</v>
      </c>
      <c r="I150" s="209"/>
      <c r="J150" s="210">
        <f>ROUND(I150*H150,2)</f>
        <v>0</v>
      </c>
      <c r="K150" s="206" t="s">
        <v>19</v>
      </c>
      <c r="L150" s="44"/>
      <c r="M150" s="211" t="s">
        <v>19</v>
      </c>
      <c r="N150" s="212" t="s">
        <v>41</v>
      </c>
      <c r="O150" s="84"/>
      <c r="P150" s="213">
        <f>O150*H150</f>
        <v>0</v>
      </c>
      <c r="Q150" s="213">
        <v>0</v>
      </c>
      <c r="R150" s="213">
        <f>Q150*H150</f>
        <v>0</v>
      </c>
      <c r="S150" s="213">
        <v>0</v>
      </c>
      <c r="T150" s="214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15" t="s">
        <v>162</v>
      </c>
      <c r="AT150" s="215" t="s">
        <v>127</v>
      </c>
      <c r="AU150" s="215" t="s">
        <v>80</v>
      </c>
      <c r="AY150" s="17" t="s">
        <v>124</v>
      </c>
      <c r="BE150" s="216">
        <f>IF(N150="základní",J150,0)</f>
        <v>0</v>
      </c>
      <c r="BF150" s="216">
        <f>IF(N150="snížená",J150,0)</f>
        <v>0</v>
      </c>
      <c r="BG150" s="216">
        <f>IF(N150="zákl. přenesená",J150,0)</f>
        <v>0</v>
      </c>
      <c r="BH150" s="216">
        <f>IF(N150="sníž. přenesená",J150,0)</f>
        <v>0</v>
      </c>
      <c r="BI150" s="216">
        <f>IF(N150="nulová",J150,0)</f>
        <v>0</v>
      </c>
      <c r="BJ150" s="17" t="s">
        <v>78</v>
      </c>
      <c r="BK150" s="216">
        <f>ROUND(I150*H150,2)</f>
        <v>0</v>
      </c>
      <c r="BL150" s="17" t="s">
        <v>162</v>
      </c>
      <c r="BM150" s="215" t="s">
        <v>217</v>
      </c>
    </row>
    <row r="151" s="2" customFormat="1">
      <c r="A151" s="38"/>
      <c r="B151" s="39"/>
      <c r="C151" s="40"/>
      <c r="D151" s="217" t="s">
        <v>132</v>
      </c>
      <c r="E151" s="40"/>
      <c r="F151" s="218" t="s">
        <v>216</v>
      </c>
      <c r="G151" s="40"/>
      <c r="H151" s="40"/>
      <c r="I151" s="219"/>
      <c r="J151" s="40"/>
      <c r="K151" s="40"/>
      <c r="L151" s="44"/>
      <c r="M151" s="220"/>
      <c r="N151" s="221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132</v>
      </c>
      <c r="AU151" s="17" t="s">
        <v>80</v>
      </c>
    </row>
    <row r="152" s="2" customFormat="1" ht="16.5" customHeight="1">
      <c r="A152" s="38"/>
      <c r="B152" s="39"/>
      <c r="C152" s="204" t="s">
        <v>181</v>
      </c>
      <c r="D152" s="204" t="s">
        <v>127</v>
      </c>
      <c r="E152" s="205" t="s">
        <v>218</v>
      </c>
      <c r="F152" s="206" t="s">
        <v>219</v>
      </c>
      <c r="G152" s="207" t="s">
        <v>137</v>
      </c>
      <c r="H152" s="208">
        <v>26</v>
      </c>
      <c r="I152" s="209"/>
      <c r="J152" s="210">
        <f>ROUND(I152*H152,2)</f>
        <v>0</v>
      </c>
      <c r="K152" s="206" t="s">
        <v>19</v>
      </c>
      <c r="L152" s="44"/>
      <c r="M152" s="211" t="s">
        <v>19</v>
      </c>
      <c r="N152" s="212" t="s">
        <v>41</v>
      </c>
      <c r="O152" s="84"/>
      <c r="P152" s="213">
        <f>O152*H152</f>
        <v>0</v>
      </c>
      <c r="Q152" s="213">
        <v>0</v>
      </c>
      <c r="R152" s="213">
        <f>Q152*H152</f>
        <v>0</v>
      </c>
      <c r="S152" s="213">
        <v>0</v>
      </c>
      <c r="T152" s="214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15" t="s">
        <v>162</v>
      </c>
      <c r="AT152" s="215" t="s">
        <v>127</v>
      </c>
      <c r="AU152" s="215" t="s">
        <v>80</v>
      </c>
      <c r="AY152" s="17" t="s">
        <v>124</v>
      </c>
      <c r="BE152" s="216">
        <f>IF(N152="základní",J152,0)</f>
        <v>0</v>
      </c>
      <c r="BF152" s="216">
        <f>IF(N152="snížená",J152,0)</f>
        <v>0</v>
      </c>
      <c r="BG152" s="216">
        <f>IF(N152="zákl. přenesená",J152,0)</f>
        <v>0</v>
      </c>
      <c r="BH152" s="216">
        <f>IF(N152="sníž. přenesená",J152,0)</f>
        <v>0</v>
      </c>
      <c r="BI152" s="216">
        <f>IF(N152="nulová",J152,0)</f>
        <v>0</v>
      </c>
      <c r="BJ152" s="17" t="s">
        <v>78</v>
      </c>
      <c r="BK152" s="216">
        <f>ROUND(I152*H152,2)</f>
        <v>0</v>
      </c>
      <c r="BL152" s="17" t="s">
        <v>162</v>
      </c>
      <c r="BM152" s="215" t="s">
        <v>220</v>
      </c>
    </row>
    <row r="153" s="2" customFormat="1">
      <c r="A153" s="38"/>
      <c r="B153" s="39"/>
      <c r="C153" s="40"/>
      <c r="D153" s="217" t="s">
        <v>132</v>
      </c>
      <c r="E153" s="40"/>
      <c r="F153" s="218" t="s">
        <v>219</v>
      </c>
      <c r="G153" s="40"/>
      <c r="H153" s="40"/>
      <c r="I153" s="219"/>
      <c r="J153" s="40"/>
      <c r="K153" s="40"/>
      <c r="L153" s="44"/>
      <c r="M153" s="220"/>
      <c r="N153" s="221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132</v>
      </c>
      <c r="AU153" s="17" t="s">
        <v>80</v>
      </c>
    </row>
    <row r="154" s="2" customFormat="1" ht="16.5" customHeight="1">
      <c r="A154" s="38"/>
      <c r="B154" s="39"/>
      <c r="C154" s="204" t="s">
        <v>221</v>
      </c>
      <c r="D154" s="204" t="s">
        <v>127</v>
      </c>
      <c r="E154" s="205" t="s">
        <v>222</v>
      </c>
      <c r="F154" s="206" t="s">
        <v>223</v>
      </c>
      <c r="G154" s="207" t="s">
        <v>137</v>
      </c>
      <c r="H154" s="208">
        <v>12</v>
      </c>
      <c r="I154" s="209"/>
      <c r="J154" s="210">
        <f>ROUND(I154*H154,2)</f>
        <v>0</v>
      </c>
      <c r="K154" s="206" t="s">
        <v>19</v>
      </c>
      <c r="L154" s="44"/>
      <c r="M154" s="211" t="s">
        <v>19</v>
      </c>
      <c r="N154" s="212" t="s">
        <v>41</v>
      </c>
      <c r="O154" s="84"/>
      <c r="P154" s="213">
        <f>O154*H154</f>
        <v>0</v>
      </c>
      <c r="Q154" s="213">
        <v>0</v>
      </c>
      <c r="R154" s="213">
        <f>Q154*H154</f>
        <v>0</v>
      </c>
      <c r="S154" s="213">
        <v>0</v>
      </c>
      <c r="T154" s="214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5" t="s">
        <v>162</v>
      </c>
      <c r="AT154" s="215" t="s">
        <v>127</v>
      </c>
      <c r="AU154" s="215" t="s">
        <v>80</v>
      </c>
      <c r="AY154" s="17" t="s">
        <v>124</v>
      </c>
      <c r="BE154" s="216">
        <f>IF(N154="základní",J154,0)</f>
        <v>0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17" t="s">
        <v>78</v>
      </c>
      <c r="BK154" s="216">
        <f>ROUND(I154*H154,2)</f>
        <v>0</v>
      </c>
      <c r="BL154" s="17" t="s">
        <v>162</v>
      </c>
      <c r="BM154" s="215" t="s">
        <v>224</v>
      </c>
    </row>
    <row r="155" s="2" customFormat="1">
      <c r="A155" s="38"/>
      <c r="B155" s="39"/>
      <c r="C155" s="40"/>
      <c r="D155" s="217" t="s">
        <v>132</v>
      </c>
      <c r="E155" s="40"/>
      <c r="F155" s="218" t="s">
        <v>223</v>
      </c>
      <c r="G155" s="40"/>
      <c r="H155" s="40"/>
      <c r="I155" s="219"/>
      <c r="J155" s="40"/>
      <c r="K155" s="40"/>
      <c r="L155" s="44"/>
      <c r="M155" s="220"/>
      <c r="N155" s="221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132</v>
      </c>
      <c r="AU155" s="17" t="s">
        <v>80</v>
      </c>
    </row>
    <row r="156" s="2" customFormat="1" ht="16.5" customHeight="1">
      <c r="A156" s="38"/>
      <c r="B156" s="39"/>
      <c r="C156" s="204" t="s">
        <v>188</v>
      </c>
      <c r="D156" s="204" t="s">
        <v>127</v>
      </c>
      <c r="E156" s="205" t="s">
        <v>225</v>
      </c>
      <c r="F156" s="206" t="s">
        <v>226</v>
      </c>
      <c r="G156" s="207" t="s">
        <v>137</v>
      </c>
      <c r="H156" s="208">
        <v>1</v>
      </c>
      <c r="I156" s="209"/>
      <c r="J156" s="210">
        <f>ROUND(I156*H156,2)</f>
        <v>0</v>
      </c>
      <c r="K156" s="206" t="s">
        <v>19</v>
      </c>
      <c r="L156" s="44"/>
      <c r="M156" s="211" t="s">
        <v>19</v>
      </c>
      <c r="N156" s="212" t="s">
        <v>41</v>
      </c>
      <c r="O156" s="84"/>
      <c r="P156" s="213">
        <f>O156*H156</f>
        <v>0</v>
      </c>
      <c r="Q156" s="213">
        <v>0</v>
      </c>
      <c r="R156" s="213">
        <f>Q156*H156</f>
        <v>0</v>
      </c>
      <c r="S156" s="213">
        <v>0</v>
      </c>
      <c r="T156" s="214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5" t="s">
        <v>162</v>
      </c>
      <c r="AT156" s="215" t="s">
        <v>127</v>
      </c>
      <c r="AU156" s="215" t="s">
        <v>80</v>
      </c>
      <c r="AY156" s="17" t="s">
        <v>124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17" t="s">
        <v>78</v>
      </c>
      <c r="BK156" s="216">
        <f>ROUND(I156*H156,2)</f>
        <v>0</v>
      </c>
      <c r="BL156" s="17" t="s">
        <v>162</v>
      </c>
      <c r="BM156" s="215" t="s">
        <v>227</v>
      </c>
    </row>
    <row r="157" s="2" customFormat="1">
      <c r="A157" s="38"/>
      <c r="B157" s="39"/>
      <c r="C157" s="40"/>
      <c r="D157" s="217" t="s">
        <v>132</v>
      </c>
      <c r="E157" s="40"/>
      <c r="F157" s="218" t="s">
        <v>226</v>
      </c>
      <c r="G157" s="40"/>
      <c r="H157" s="40"/>
      <c r="I157" s="219"/>
      <c r="J157" s="40"/>
      <c r="K157" s="40"/>
      <c r="L157" s="44"/>
      <c r="M157" s="220"/>
      <c r="N157" s="221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132</v>
      </c>
      <c r="AU157" s="17" t="s">
        <v>80</v>
      </c>
    </row>
    <row r="158" s="2" customFormat="1" ht="37.8" customHeight="1">
      <c r="A158" s="38"/>
      <c r="B158" s="39"/>
      <c r="C158" s="222" t="s">
        <v>228</v>
      </c>
      <c r="D158" s="222" t="s">
        <v>177</v>
      </c>
      <c r="E158" s="223" t="s">
        <v>229</v>
      </c>
      <c r="F158" s="224" t="s">
        <v>230</v>
      </c>
      <c r="G158" s="225" t="s">
        <v>137</v>
      </c>
      <c r="H158" s="226">
        <v>1</v>
      </c>
      <c r="I158" s="227"/>
      <c r="J158" s="228">
        <f>ROUND(I158*H158,2)</f>
        <v>0</v>
      </c>
      <c r="K158" s="224" t="s">
        <v>19</v>
      </c>
      <c r="L158" s="229"/>
      <c r="M158" s="230" t="s">
        <v>19</v>
      </c>
      <c r="N158" s="231" t="s">
        <v>41</v>
      </c>
      <c r="O158" s="84"/>
      <c r="P158" s="213">
        <f>O158*H158</f>
        <v>0</v>
      </c>
      <c r="Q158" s="213">
        <v>0</v>
      </c>
      <c r="R158" s="213">
        <f>Q158*H158</f>
        <v>0</v>
      </c>
      <c r="S158" s="213">
        <v>0</v>
      </c>
      <c r="T158" s="214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15" t="s">
        <v>180</v>
      </c>
      <c r="AT158" s="215" t="s">
        <v>177</v>
      </c>
      <c r="AU158" s="215" t="s">
        <v>80</v>
      </c>
      <c r="AY158" s="17" t="s">
        <v>124</v>
      </c>
      <c r="BE158" s="216">
        <f>IF(N158="základní",J158,0)</f>
        <v>0</v>
      </c>
      <c r="BF158" s="216">
        <f>IF(N158="snížená",J158,0)</f>
        <v>0</v>
      </c>
      <c r="BG158" s="216">
        <f>IF(N158="zákl. přenesená",J158,0)</f>
        <v>0</v>
      </c>
      <c r="BH158" s="216">
        <f>IF(N158="sníž. přenesená",J158,0)</f>
        <v>0</v>
      </c>
      <c r="BI158" s="216">
        <f>IF(N158="nulová",J158,0)</f>
        <v>0</v>
      </c>
      <c r="BJ158" s="17" t="s">
        <v>78</v>
      </c>
      <c r="BK158" s="216">
        <f>ROUND(I158*H158,2)</f>
        <v>0</v>
      </c>
      <c r="BL158" s="17" t="s">
        <v>162</v>
      </c>
      <c r="BM158" s="215" t="s">
        <v>231</v>
      </c>
    </row>
    <row r="159" s="2" customFormat="1">
      <c r="A159" s="38"/>
      <c r="B159" s="39"/>
      <c r="C159" s="40"/>
      <c r="D159" s="217" t="s">
        <v>132</v>
      </c>
      <c r="E159" s="40"/>
      <c r="F159" s="218" t="s">
        <v>230</v>
      </c>
      <c r="G159" s="40"/>
      <c r="H159" s="40"/>
      <c r="I159" s="219"/>
      <c r="J159" s="40"/>
      <c r="K159" s="40"/>
      <c r="L159" s="44"/>
      <c r="M159" s="220"/>
      <c r="N159" s="221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132</v>
      </c>
      <c r="AU159" s="17" t="s">
        <v>80</v>
      </c>
    </row>
    <row r="160" s="2" customFormat="1" ht="16.5" customHeight="1">
      <c r="A160" s="38"/>
      <c r="B160" s="39"/>
      <c r="C160" s="204" t="s">
        <v>191</v>
      </c>
      <c r="D160" s="204" t="s">
        <v>127</v>
      </c>
      <c r="E160" s="205" t="s">
        <v>232</v>
      </c>
      <c r="F160" s="206" t="s">
        <v>233</v>
      </c>
      <c r="G160" s="207" t="s">
        <v>137</v>
      </c>
      <c r="H160" s="208">
        <v>40</v>
      </c>
      <c r="I160" s="209"/>
      <c r="J160" s="210">
        <f>ROUND(I160*H160,2)</f>
        <v>0</v>
      </c>
      <c r="K160" s="206" t="s">
        <v>19</v>
      </c>
      <c r="L160" s="44"/>
      <c r="M160" s="211" t="s">
        <v>19</v>
      </c>
      <c r="N160" s="212" t="s">
        <v>41</v>
      </c>
      <c r="O160" s="84"/>
      <c r="P160" s="213">
        <f>O160*H160</f>
        <v>0</v>
      </c>
      <c r="Q160" s="213">
        <v>0</v>
      </c>
      <c r="R160" s="213">
        <f>Q160*H160</f>
        <v>0</v>
      </c>
      <c r="S160" s="213">
        <v>0</v>
      </c>
      <c r="T160" s="214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15" t="s">
        <v>162</v>
      </c>
      <c r="AT160" s="215" t="s">
        <v>127</v>
      </c>
      <c r="AU160" s="215" t="s">
        <v>80</v>
      </c>
      <c r="AY160" s="17" t="s">
        <v>124</v>
      </c>
      <c r="BE160" s="216">
        <f>IF(N160="základní",J160,0)</f>
        <v>0</v>
      </c>
      <c r="BF160" s="216">
        <f>IF(N160="snížená",J160,0)</f>
        <v>0</v>
      </c>
      <c r="BG160" s="216">
        <f>IF(N160="zákl. přenesená",J160,0)</f>
        <v>0</v>
      </c>
      <c r="BH160" s="216">
        <f>IF(N160="sníž. přenesená",J160,0)</f>
        <v>0</v>
      </c>
      <c r="BI160" s="216">
        <f>IF(N160="nulová",J160,0)</f>
        <v>0</v>
      </c>
      <c r="BJ160" s="17" t="s">
        <v>78</v>
      </c>
      <c r="BK160" s="216">
        <f>ROUND(I160*H160,2)</f>
        <v>0</v>
      </c>
      <c r="BL160" s="17" t="s">
        <v>162</v>
      </c>
      <c r="BM160" s="215" t="s">
        <v>234</v>
      </c>
    </row>
    <row r="161" s="2" customFormat="1">
      <c r="A161" s="38"/>
      <c r="B161" s="39"/>
      <c r="C161" s="40"/>
      <c r="D161" s="217" t="s">
        <v>132</v>
      </c>
      <c r="E161" s="40"/>
      <c r="F161" s="218" t="s">
        <v>233</v>
      </c>
      <c r="G161" s="40"/>
      <c r="H161" s="40"/>
      <c r="I161" s="219"/>
      <c r="J161" s="40"/>
      <c r="K161" s="40"/>
      <c r="L161" s="44"/>
      <c r="M161" s="220"/>
      <c r="N161" s="221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132</v>
      </c>
      <c r="AU161" s="17" t="s">
        <v>80</v>
      </c>
    </row>
    <row r="162" s="2" customFormat="1" ht="16.5" customHeight="1">
      <c r="A162" s="38"/>
      <c r="B162" s="39"/>
      <c r="C162" s="204" t="s">
        <v>235</v>
      </c>
      <c r="D162" s="204" t="s">
        <v>127</v>
      </c>
      <c r="E162" s="205" t="s">
        <v>236</v>
      </c>
      <c r="F162" s="206" t="s">
        <v>237</v>
      </c>
      <c r="G162" s="207" t="s">
        <v>137</v>
      </c>
      <c r="H162" s="208">
        <v>1</v>
      </c>
      <c r="I162" s="209"/>
      <c r="J162" s="210">
        <f>ROUND(I162*H162,2)</f>
        <v>0</v>
      </c>
      <c r="K162" s="206" t="s">
        <v>19</v>
      </c>
      <c r="L162" s="44"/>
      <c r="M162" s="211" t="s">
        <v>19</v>
      </c>
      <c r="N162" s="212" t="s">
        <v>41</v>
      </c>
      <c r="O162" s="84"/>
      <c r="P162" s="213">
        <f>O162*H162</f>
        <v>0</v>
      </c>
      <c r="Q162" s="213">
        <v>0</v>
      </c>
      <c r="R162" s="213">
        <f>Q162*H162</f>
        <v>0</v>
      </c>
      <c r="S162" s="213">
        <v>0</v>
      </c>
      <c r="T162" s="214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15" t="s">
        <v>162</v>
      </c>
      <c r="AT162" s="215" t="s">
        <v>127</v>
      </c>
      <c r="AU162" s="215" t="s">
        <v>80</v>
      </c>
      <c r="AY162" s="17" t="s">
        <v>124</v>
      </c>
      <c r="BE162" s="216">
        <f>IF(N162="základní",J162,0)</f>
        <v>0</v>
      </c>
      <c r="BF162" s="216">
        <f>IF(N162="snížená",J162,0)</f>
        <v>0</v>
      </c>
      <c r="BG162" s="216">
        <f>IF(N162="zákl. přenesená",J162,0)</f>
        <v>0</v>
      </c>
      <c r="BH162" s="216">
        <f>IF(N162="sníž. přenesená",J162,0)</f>
        <v>0</v>
      </c>
      <c r="BI162" s="216">
        <f>IF(N162="nulová",J162,0)</f>
        <v>0</v>
      </c>
      <c r="BJ162" s="17" t="s">
        <v>78</v>
      </c>
      <c r="BK162" s="216">
        <f>ROUND(I162*H162,2)</f>
        <v>0</v>
      </c>
      <c r="BL162" s="17" t="s">
        <v>162</v>
      </c>
      <c r="BM162" s="215" t="s">
        <v>238</v>
      </c>
    </row>
    <row r="163" s="2" customFormat="1">
      <c r="A163" s="38"/>
      <c r="B163" s="39"/>
      <c r="C163" s="40"/>
      <c r="D163" s="217" t="s">
        <v>132</v>
      </c>
      <c r="E163" s="40"/>
      <c r="F163" s="218" t="s">
        <v>237</v>
      </c>
      <c r="G163" s="40"/>
      <c r="H163" s="40"/>
      <c r="I163" s="219"/>
      <c r="J163" s="40"/>
      <c r="K163" s="40"/>
      <c r="L163" s="44"/>
      <c r="M163" s="220"/>
      <c r="N163" s="221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132</v>
      </c>
      <c r="AU163" s="17" t="s">
        <v>80</v>
      </c>
    </row>
    <row r="164" s="2" customFormat="1" ht="16.5" customHeight="1">
      <c r="A164" s="38"/>
      <c r="B164" s="39"/>
      <c r="C164" s="204" t="s">
        <v>193</v>
      </c>
      <c r="D164" s="204" t="s">
        <v>127</v>
      </c>
      <c r="E164" s="205" t="s">
        <v>239</v>
      </c>
      <c r="F164" s="206" t="s">
        <v>240</v>
      </c>
      <c r="G164" s="207" t="s">
        <v>137</v>
      </c>
      <c r="H164" s="208">
        <v>2</v>
      </c>
      <c r="I164" s="209"/>
      <c r="J164" s="210">
        <f>ROUND(I164*H164,2)</f>
        <v>0</v>
      </c>
      <c r="K164" s="206" t="s">
        <v>19</v>
      </c>
      <c r="L164" s="44"/>
      <c r="M164" s="211" t="s">
        <v>19</v>
      </c>
      <c r="N164" s="212" t="s">
        <v>41</v>
      </c>
      <c r="O164" s="84"/>
      <c r="P164" s="213">
        <f>O164*H164</f>
        <v>0</v>
      </c>
      <c r="Q164" s="213">
        <v>0</v>
      </c>
      <c r="R164" s="213">
        <f>Q164*H164</f>
        <v>0</v>
      </c>
      <c r="S164" s="213">
        <v>0</v>
      </c>
      <c r="T164" s="214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15" t="s">
        <v>162</v>
      </c>
      <c r="AT164" s="215" t="s">
        <v>127</v>
      </c>
      <c r="AU164" s="215" t="s">
        <v>80</v>
      </c>
      <c r="AY164" s="17" t="s">
        <v>124</v>
      </c>
      <c r="BE164" s="216">
        <f>IF(N164="základní",J164,0)</f>
        <v>0</v>
      </c>
      <c r="BF164" s="216">
        <f>IF(N164="snížená",J164,0)</f>
        <v>0</v>
      </c>
      <c r="BG164" s="216">
        <f>IF(N164="zákl. přenesená",J164,0)</f>
        <v>0</v>
      </c>
      <c r="BH164" s="216">
        <f>IF(N164="sníž. přenesená",J164,0)</f>
        <v>0</v>
      </c>
      <c r="BI164" s="216">
        <f>IF(N164="nulová",J164,0)</f>
        <v>0</v>
      </c>
      <c r="BJ164" s="17" t="s">
        <v>78</v>
      </c>
      <c r="BK164" s="216">
        <f>ROUND(I164*H164,2)</f>
        <v>0</v>
      </c>
      <c r="BL164" s="17" t="s">
        <v>162</v>
      </c>
      <c r="BM164" s="215" t="s">
        <v>241</v>
      </c>
    </row>
    <row r="165" s="2" customFormat="1">
      <c r="A165" s="38"/>
      <c r="B165" s="39"/>
      <c r="C165" s="40"/>
      <c r="D165" s="217" t="s">
        <v>132</v>
      </c>
      <c r="E165" s="40"/>
      <c r="F165" s="218" t="s">
        <v>240</v>
      </c>
      <c r="G165" s="40"/>
      <c r="H165" s="40"/>
      <c r="I165" s="219"/>
      <c r="J165" s="40"/>
      <c r="K165" s="40"/>
      <c r="L165" s="44"/>
      <c r="M165" s="220"/>
      <c r="N165" s="221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132</v>
      </c>
      <c r="AU165" s="17" t="s">
        <v>80</v>
      </c>
    </row>
    <row r="166" s="2" customFormat="1" ht="16.5" customHeight="1">
      <c r="A166" s="38"/>
      <c r="B166" s="39"/>
      <c r="C166" s="222" t="s">
        <v>242</v>
      </c>
      <c r="D166" s="222" t="s">
        <v>177</v>
      </c>
      <c r="E166" s="223" t="s">
        <v>243</v>
      </c>
      <c r="F166" s="224" t="s">
        <v>244</v>
      </c>
      <c r="G166" s="225" t="s">
        <v>137</v>
      </c>
      <c r="H166" s="226">
        <v>2</v>
      </c>
      <c r="I166" s="227"/>
      <c r="J166" s="228">
        <f>ROUND(I166*H166,2)</f>
        <v>0</v>
      </c>
      <c r="K166" s="224" t="s">
        <v>19</v>
      </c>
      <c r="L166" s="229"/>
      <c r="M166" s="230" t="s">
        <v>19</v>
      </c>
      <c r="N166" s="231" t="s">
        <v>41</v>
      </c>
      <c r="O166" s="84"/>
      <c r="P166" s="213">
        <f>O166*H166</f>
        <v>0</v>
      </c>
      <c r="Q166" s="213">
        <v>0</v>
      </c>
      <c r="R166" s="213">
        <f>Q166*H166</f>
        <v>0</v>
      </c>
      <c r="S166" s="213">
        <v>0</v>
      </c>
      <c r="T166" s="214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15" t="s">
        <v>180</v>
      </c>
      <c r="AT166" s="215" t="s">
        <v>177</v>
      </c>
      <c r="AU166" s="215" t="s">
        <v>80</v>
      </c>
      <c r="AY166" s="17" t="s">
        <v>124</v>
      </c>
      <c r="BE166" s="216">
        <f>IF(N166="základní",J166,0)</f>
        <v>0</v>
      </c>
      <c r="BF166" s="216">
        <f>IF(N166="snížená",J166,0)</f>
        <v>0</v>
      </c>
      <c r="BG166" s="216">
        <f>IF(N166="zákl. přenesená",J166,0)</f>
        <v>0</v>
      </c>
      <c r="BH166" s="216">
        <f>IF(N166="sníž. přenesená",J166,0)</f>
        <v>0</v>
      </c>
      <c r="BI166" s="216">
        <f>IF(N166="nulová",J166,0)</f>
        <v>0</v>
      </c>
      <c r="BJ166" s="17" t="s">
        <v>78</v>
      </c>
      <c r="BK166" s="216">
        <f>ROUND(I166*H166,2)</f>
        <v>0</v>
      </c>
      <c r="BL166" s="17" t="s">
        <v>162</v>
      </c>
      <c r="BM166" s="215" t="s">
        <v>245</v>
      </c>
    </row>
    <row r="167" s="2" customFormat="1">
      <c r="A167" s="38"/>
      <c r="B167" s="39"/>
      <c r="C167" s="40"/>
      <c r="D167" s="217" t="s">
        <v>132</v>
      </c>
      <c r="E167" s="40"/>
      <c r="F167" s="218" t="s">
        <v>244</v>
      </c>
      <c r="G167" s="40"/>
      <c r="H167" s="40"/>
      <c r="I167" s="219"/>
      <c r="J167" s="40"/>
      <c r="K167" s="40"/>
      <c r="L167" s="44"/>
      <c r="M167" s="220"/>
      <c r="N167" s="221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132</v>
      </c>
      <c r="AU167" s="17" t="s">
        <v>80</v>
      </c>
    </row>
    <row r="168" s="2" customFormat="1" ht="16.5" customHeight="1">
      <c r="A168" s="38"/>
      <c r="B168" s="39"/>
      <c r="C168" s="204" t="s">
        <v>180</v>
      </c>
      <c r="D168" s="204" t="s">
        <v>127</v>
      </c>
      <c r="E168" s="205" t="s">
        <v>239</v>
      </c>
      <c r="F168" s="206" t="s">
        <v>240</v>
      </c>
      <c r="G168" s="207" t="s">
        <v>137</v>
      </c>
      <c r="H168" s="208">
        <v>8</v>
      </c>
      <c r="I168" s="209"/>
      <c r="J168" s="210">
        <f>ROUND(I168*H168,2)</f>
        <v>0</v>
      </c>
      <c r="K168" s="206" t="s">
        <v>19</v>
      </c>
      <c r="L168" s="44"/>
      <c r="M168" s="211" t="s">
        <v>19</v>
      </c>
      <c r="N168" s="212" t="s">
        <v>41</v>
      </c>
      <c r="O168" s="84"/>
      <c r="P168" s="213">
        <f>O168*H168</f>
        <v>0</v>
      </c>
      <c r="Q168" s="213">
        <v>0</v>
      </c>
      <c r="R168" s="213">
        <f>Q168*H168</f>
        <v>0</v>
      </c>
      <c r="S168" s="213">
        <v>0</v>
      </c>
      <c r="T168" s="214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15" t="s">
        <v>162</v>
      </c>
      <c r="AT168" s="215" t="s">
        <v>127</v>
      </c>
      <c r="AU168" s="215" t="s">
        <v>80</v>
      </c>
      <c r="AY168" s="17" t="s">
        <v>124</v>
      </c>
      <c r="BE168" s="216">
        <f>IF(N168="základní",J168,0)</f>
        <v>0</v>
      </c>
      <c r="BF168" s="216">
        <f>IF(N168="snížená",J168,0)</f>
        <v>0</v>
      </c>
      <c r="BG168" s="216">
        <f>IF(N168="zákl. přenesená",J168,0)</f>
        <v>0</v>
      </c>
      <c r="BH168" s="216">
        <f>IF(N168="sníž. přenesená",J168,0)</f>
        <v>0</v>
      </c>
      <c r="BI168" s="216">
        <f>IF(N168="nulová",J168,0)</f>
        <v>0</v>
      </c>
      <c r="BJ168" s="17" t="s">
        <v>78</v>
      </c>
      <c r="BK168" s="216">
        <f>ROUND(I168*H168,2)</f>
        <v>0</v>
      </c>
      <c r="BL168" s="17" t="s">
        <v>162</v>
      </c>
      <c r="BM168" s="215" t="s">
        <v>246</v>
      </c>
    </row>
    <row r="169" s="2" customFormat="1">
      <c r="A169" s="38"/>
      <c r="B169" s="39"/>
      <c r="C169" s="40"/>
      <c r="D169" s="217" t="s">
        <v>132</v>
      </c>
      <c r="E169" s="40"/>
      <c r="F169" s="218" t="s">
        <v>240</v>
      </c>
      <c r="G169" s="40"/>
      <c r="H169" s="40"/>
      <c r="I169" s="219"/>
      <c r="J169" s="40"/>
      <c r="K169" s="40"/>
      <c r="L169" s="44"/>
      <c r="M169" s="220"/>
      <c r="N169" s="221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132</v>
      </c>
      <c r="AU169" s="17" t="s">
        <v>80</v>
      </c>
    </row>
    <row r="170" s="2" customFormat="1" ht="16.5" customHeight="1">
      <c r="A170" s="38"/>
      <c r="B170" s="39"/>
      <c r="C170" s="222" t="s">
        <v>247</v>
      </c>
      <c r="D170" s="222" t="s">
        <v>177</v>
      </c>
      <c r="E170" s="223" t="s">
        <v>248</v>
      </c>
      <c r="F170" s="224" t="s">
        <v>249</v>
      </c>
      <c r="G170" s="225" t="s">
        <v>137</v>
      </c>
      <c r="H170" s="226">
        <v>8</v>
      </c>
      <c r="I170" s="227"/>
      <c r="J170" s="228">
        <f>ROUND(I170*H170,2)</f>
        <v>0</v>
      </c>
      <c r="K170" s="224" t="s">
        <v>19</v>
      </c>
      <c r="L170" s="229"/>
      <c r="M170" s="230" t="s">
        <v>19</v>
      </c>
      <c r="N170" s="231" t="s">
        <v>41</v>
      </c>
      <c r="O170" s="84"/>
      <c r="P170" s="213">
        <f>O170*H170</f>
        <v>0</v>
      </c>
      <c r="Q170" s="213">
        <v>0</v>
      </c>
      <c r="R170" s="213">
        <f>Q170*H170</f>
        <v>0</v>
      </c>
      <c r="S170" s="213">
        <v>0</v>
      </c>
      <c r="T170" s="214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15" t="s">
        <v>180</v>
      </c>
      <c r="AT170" s="215" t="s">
        <v>177</v>
      </c>
      <c r="AU170" s="215" t="s">
        <v>80</v>
      </c>
      <c r="AY170" s="17" t="s">
        <v>124</v>
      </c>
      <c r="BE170" s="216">
        <f>IF(N170="základní",J170,0)</f>
        <v>0</v>
      </c>
      <c r="BF170" s="216">
        <f>IF(N170="snížená",J170,0)</f>
        <v>0</v>
      </c>
      <c r="BG170" s="216">
        <f>IF(N170="zákl. přenesená",J170,0)</f>
        <v>0</v>
      </c>
      <c r="BH170" s="216">
        <f>IF(N170="sníž. přenesená",J170,0)</f>
        <v>0</v>
      </c>
      <c r="BI170" s="216">
        <f>IF(N170="nulová",J170,0)</f>
        <v>0</v>
      </c>
      <c r="BJ170" s="17" t="s">
        <v>78</v>
      </c>
      <c r="BK170" s="216">
        <f>ROUND(I170*H170,2)</f>
        <v>0</v>
      </c>
      <c r="BL170" s="17" t="s">
        <v>162</v>
      </c>
      <c r="BM170" s="215" t="s">
        <v>250</v>
      </c>
    </row>
    <row r="171" s="2" customFormat="1">
      <c r="A171" s="38"/>
      <c r="B171" s="39"/>
      <c r="C171" s="40"/>
      <c r="D171" s="217" t="s">
        <v>132</v>
      </c>
      <c r="E171" s="40"/>
      <c r="F171" s="218" t="s">
        <v>249</v>
      </c>
      <c r="G171" s="40"/>
      <c r="H171" s="40"/>
      <c r="I171" s="219"/>
      <c r="J171" s="40"/>
      <c r="K171" s="40"/>
      <c r="L171" s="44"/>
      <c r="M171" s="220"/>
      <c r="N171" s="221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132</v>
      </c>
      <c r="AU171" s="17" t="s">
        <v>80</v>
      </c>
    </row>
    <row r="172" s="2" customFormat="1" ht="16.5" customHeight="1">
      <c r="A172" s="38"/>
      <c r="B172" s="39"/>
      <c r="C172" s="204" t="s">
        <v>197</v>
      </c>
      <c r="D172" s="204" t="s">
        <v>127</v>
      </c>
      <c r="E172" s="205" t="s">
        <v>251</v>
      </c>
      <c r="F172" s="206" t="s">
        <v>252</v>
      </c>
      <c r="G172" s="207" t="s">
        <v>137</v>
      </c>
      <c r="H172" s="208">
        <v>3</v>
      </c>
      <c r="I172" s="209"/>
      <c r="J172" s="210">
        <f>ROUND(I172*H172,2)</f>
        <v>0</v>
      </c>
      <c r="K172" s="206" t="s">
        <v>19</v>
      </c>
      <c r="L172" s="44"/>
      <c r="M172" s="211" t="s">
        <v>19</v>
      </c>
      <c r="N172" s="212" t="s">
        <v>41</v>
      </c>
      <c r="O172" s="84"/>
      <c r="P172" s="213">
        <f>O172*H172</f>
        <v>0</v>
      </c>
      <c r="Q172" s="213">
        <v>0</v>
      </c>
      <c r="R172" s="213">
        <f>Q172*H172</f>
        <v>0</v>
      </c>
      <c r="S172" s="213">
        <v>0</v>
      </c>
      <c r="T172" s="214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15" t="s">
        <v>162</v>
      </c>
      <c r="AT172" s="215" t="s">
        <v>127</v>
      </c>
      <c r="AU172" s="215" t="s">
        <v>80</v>
      </c>
      <c r="AY172" s="17" t="s">
        <v>124</v>
      </c>
      <c r="BE172" s="216">
        <f>IF(N172="základní",J172,0)</f>
        <v>0</v>
      </c>
      <c r="BF172" s="216">
        <f>IF(N172="snížená",J172,0)</f>
        <v>0</v>
      </c>
      <c r="BG172" s="216">
        <f>IF(N172="zákl. přenesená",J172,0)</f>
        <v>0</v>
      </c>
      <c r="BH172" s="216">
        <f>IF(N172="sníž. přenesená",J172,0)</f>
        <v>0</v>
      </c>
      <c r="BI172" s="216">
        <f>IF(N172="nulová",J172,0)</f>
        <v>0</v>
      </c>
      <c r="BJ172" s="17" t="s">
        <v>78</v>
      </c>
      <c r="BK172" s="216">
        <f>ROUND(I172*H172,2)</f>
        <v>0</v>
      </c>
      <c r="BL172" s="17" t="s">
        <v>162</v>
      </c>
      <c r="BM172" s="215" t="s">
        <v>253</v>
      </c>
    </row>
    <row r="173" s="2" customFormat="1">
      <c r="A173" s="38"/>
      <c r="B173" s="39"/>
      <c r="C173" s="40"/>
      <c r="D173" s="217" t="s">
        <v>132</v>
      </c>
      <c r="E173" s="40"/>
      <c r="F173" s="218" t="s">
        <v>252</v>
      </c>
      <c r="G173" s="40"/>
      <c r="H173" s="40"/>
      <c r="I173" s="219"/>
      <c r="J173" s="40"/>
      <c r="K173" s="40"/>
      <c r="L173" s="44"/>
      <c r="M173" s="220"/>
      <c r="N173" s="221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132</v>
      </c>
      <c r="AU173" s="17" t="s">
        <v>80</v>
      </c>
    </row>
    <row r="174" s="2" customFormat="1" ht="16.5" customHeight="1">
      <c r="A174" s="38"/>
      <c r="B174" s="39"/>
      <c r="C174" s="222" t="s">
        <v>254</v>
      </c>
      <c r="D174" s="222" t="s">
        <v>177</v>
      </c>
      <c r="E174" s="223" t="s">
        <v>255</v>
      </c>
      <c r="F174" s="224" t="s">
        <v>256</v>
      </c>
      <c r="G174" s="225" t="s">
        <v>137</v>
      </c>
      <c r="H174" s="226">
        <v>3</v>
      </c>
      <c r="I174" s="227"/>
      <c r="J174" s="228">
        <f>ROUND(I174*H174,2)</f>
        <v>0</v>
      </c>
      <c r="K174" s="224" t="s">
        <v>19</v>
      </c>
      <c r="L174" s="229"/>
      <c r="M174" s="230" t="s">
        <v>19</v>
      </c>
      <c r="N174" s="231" t="s">
        <v>41</v>
      </c>
      <c r="O174" s="84"/>
      <c r="P174" s="213">
        <f>O174*H174</f>
        <v>0</v>
      </c>
      <c r="Q174" s="213">
        <v>0</v>
      </c>
      <c r="R174" s="213">
        <f>Q174*H174</f>
        <v>0</v>
      </c>
      <c r="S174" s="213">
        <v>0</v>
      </c>
      <c r="T174" s="214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15" t="s">
        <v>180</v>
      </c>
      <c r="AT174" s="215" t="s">
        <v>177</v>
      </c>
      <c r="AU174" s="215" t="s">
        <v>80</v>
      </c>
      <c r="AY174" s="17" t="s">
        <v>124</v>
      </c>
      <c r="BE174" s="216">
        <f>IF(N174="základní",J174,0)</f>
        <v>0</v>
      </c>
      <c r="BF174" s="216">
        <f>IF(N174="snížená",J174,0)</f>
        <v>0</v>
      </c>
      <c r="BG174" s="216">
        <f>IF(N174="zákl. přenesená",J174,0)</f>
        <v>0</v>
      </c>
      <c r="BH174" s="216">
        <f>IF(N174="sníž. přenesená",J174,0)</f>
        <v>0</v>
      </c>
      <c r="BI174" s="216">
        <f>IF(N174="nulová",J174,0)</f>
        <v>0</v>
      </c>
      <c r="BJ174" s="17" t="s">
        <v>78</v>
      </c>
      <c r="BK174" s="216">
        <f>ROUND(I174*H174,2)</f>
        <v>0</v>
      </c>
      <c r="BL174" s="17" t="s">
        <v>162</v>
      </c>
      <c r="BM174" s="215" t="s">
        <v>257</v>
      </c>
    </row>
    <row r="175" s="2" customFormat="1">
      <c r="A175" s="38"/>
      <c r="B175" s="39"/>
      <c r="C175" s="40"/>
      <c r="D175" s="217" t="s">
        <v>132</v>
      </c>
      <c r="E175" s="40"/>
      <c r="F175" s="218" t="s">
        <v>256</v>
      </c>
      <c r="G175" s="40"/>
      <c r="H175" s="40"/>
      <c r="I175" s="219"/>
      <c r="J175" s="40"/>
      <c r="K175" s="40"/>
      <c r="L175" s="44"/>
      <c r="M175" s="220"/>
      <c r="N175" s="221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132</v>
      </c>
      <c r="AU175" s="17" t="s">
        <v>80</v>
      </c>
    </row>
    <row r="176" s="2" customFormat="1" ht="16.5" customHeight="1">
      <c r="A176" s="38"/>
      <c r="B176" s="39"/>
      <c r="C176" s="204" t="s">
        <v>200</v>
      </c>
      <c r="D176" s="204" t="s">
        <v>127</v>
      </c>
      <c r="E176" s="205" t="s">
        <v>258</v>
      </c>
      <c r="F176" s="206" t="s">
        <v>259</v>
      </c>
      <c r="G176" s="207" t="s">
        <v>137</v>
      </c>
      <c r="H176" s="208">
        <v>6</v>
      </c>
      <c r="I176" s="209"/>
      <c r="J176" s="210">
        <f>ROUND(I176*H176,2)</f>
        <v>0</v>
      </c>
      <c r="K176" s="206" t="s">
        <v>19</v>
      </c>
      <c r="L176" s="44"/>
      <c r="M176" s="211" t="s">
        <v>19</v>
      </c>
      <c r="N176" s="212" t="s">
        <v>41</v>
      </c>
      <c r="O176" s="84"/>
      <c r="P176" s="213">
        <f>O176*H176</f>
        <v>0</v>
      </c>
      <c r="Q176" s="213">
        <v>0</v>
      </c>
      <c r="R176" s="213">
        <f>Q176*H176</f>
        <v>0</v>
      </c>
      <c r="S176" s="213">
        <v>0</v>
      </c>
      <c r="T176" s="214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15" t="s">
        <v>162</v>
      </c>
      <c r="AT176" s="215" t="s">
        <v>127</v>
      </c>
      <c r="AU176" s="215" t="s">
        <v>80</v>
      </c>
      <c r="AY176" s="17" t="s">
        <v>124</v>
      </c>
      <c r="BE176" s="216">
        <f>IF(N176="základní",J176,0)</f>
        <v>0</v>
      </c>
      <c r="BF176" s="216">
        <f>IF(N176="snížená",J176,0)</f>
        <v>0</v>
      </c>
      <c r="BG176" s="216">
        <f>IF(N176="zákl. přenesená",J176,0)</f>
        <v>0</v>
      </c>
      <c r="BH176" s="216">
        <f>IF(N176="sníž. přenesená",J176,0)</f>
        <v>0</v>
      </c>
      <c r="BI176" s="216">
        <f>IF(N176="nulová",J176,0)</f>
        <v>0</v>
      </c>
      <c r="BJ176" s="17" t="s">
        <v>78</v>
      </c>
      <c r="BK176" s="216">
        <f>ROUND(I176*H176,2)</f>
        <v>0</v>
      </c>
      <c r="BL176" s="17" t="s">
        <v>162</v>
      </c>
      <c r="BM176" s="215" t="s">
        <v>260</v>
      </c>
    </row>
    <row r="177" s="2" customFormat="1">
      <c r="A177" s="38"/>
      <c r="B177" s="39"/>
      <c r="C177" s="40"/>
      <c r="D177" s="217" t="s">
        <v>132</v>
      </c>
      <c r="E177" s="40"/>
      <c r="F177" s="218" t="s">
        <v>259</v>
      </c>
      <c r="G177" s="40"/>
      <c r="H177" s="40"/>
      <c r="I177" s="219"/>
      <c r="J177" s="40"/>
      <c r="K177" s="40"/>
      <c r="L177" s="44"/>
      <c r="M177" s="220"/>
      <c r="N177" s="221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132</v>
      </c>
      <c r="AU177" s="17" t="s">
        <v>80</v>
      </c>
    </row>
    <row r="178" s="2" customFormat="1" ht="16.5" customHeight="1">
      <c r="A178" s="38"/>
      <c r="B178" s="39"/>
      <c r="C178" s="222" t="s">
        <v>261</v>
      </c>
      <c r="D178" s="222" t="s">
        <v>177</v>
      </c>
      <c r="E178" s="223" t="s">
        <v>262</v>
      </c>
      <c r="F178" s="224" t="s">
        <v>263</v>
      </c>
      <c r="G178" s="225" t="s">
        <v>137</v>
      </c>
      <c r="H178" s="226">
        <v>6</v>
      </c>
      <c r="I178" s="227"/>
      <c r="J178" s="228">
        <f>ROUND(I178*H178,2)</f>
        <v>0</v>
      </c>
      <c r="K178" s="224" t="s">
        <v>19</v>
      </c>
      <c r="L178" s="229"/>
      <c r="M178" s="230" t="s">
        <v>19</v>
      </c>
      <c r="N178" s="231" t="s">
        <v>41</v>
      </c>
      <c r="O178" s="84"/>
      <c r="P178" s="213">
        <f>O178*H178</f>
        <v>0</v>
      </c>
      <c r="Q178" s="213">
        <v>0</v>
      </c>
      <c r="R178" s="213">
        <f>Q178*H178</f>
        <v>0</v>
      </c>
      <c r="S178" s="213">
        <v>0</v>
      </c>
      <c r="T178" s="214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15" t="s">
        <v>180</v>
      </c>
      <c r="AT178" s="215" t="s">
        <v>177</v>
      </c>
      <c r="AU178" s="215" t="s">
        <v>80</v>
      </c>
      <c r="AY178" s="17" t="s">
        <v>124</v>
      </c>
      <c r="BE178" s="216">
        <f>IF(N178="základní",J178,0)</f>
        <v>0</v>
      </c>
      <c r="BF178" s="216">
        <f>IF(N178="snížená",J178,0)</f>
        <v>0</v>
      </c>
      <c r="BG178" s="216">
        <f>IF(N178="zákl. přenesená",J178,0)</f>
        <v>0</v>
      </c>
      <c r="BH178" s="216">
        <f>IF(N178="sníž. přenesená",J178,0)</f>
        <v>0</v>
      </c>
      <c r="BI178" s="216">
        <f>IF(N178="nulová",J178,0)</f>
        <v>0</v>
      </c>
      <c r="BJ178" s="17" t="s">
        <v>78</v>
      </c>
      <c r="BK178" s="216">
        <f>ROUND(I178*H178,2)</f>
        <v>0</v>
      </c>
      <c r="BL178" s="17" t="s">
        <v>162</v>
      </c>
      <c r="BM178" s="215" t="s">
        <v>264</v>
      </c>
    </row>
    <row r="179" s="2" customFormat="1">
      <c r="A179" s="38"/>
      <c r="B179" s="39"/>
      <c r="C179" s="40"/>
      <c r="D179" s="217" t="s">
        <v>132</v>
      </c>
      <c r="E179" s="40"/>
      <c r="F179" s="218" t="s">
        <v>263</v>
      </c>
      <c r="G179" s="40"/>
      <c r="H179" s="40"/>
      <c r="I179" s="219"/>
      <c r="J179" s="40"/>
      <c r="K179" s="40"/>
      <c r="L179" s="44"/>
      <c r="M179" s="220"/>
      <c r="N179" s="221"/>
      <c r="O179" s="84"/>
      <c r="P179" s="84"/>
      <c r="Q179" s="84"/>
      <c r="R179" s="84"/>
      <c r="S179" s="84"/>
      <c r="T179" s="85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132</v>
      </c>
      <c r="AU179" s="17" t="s">
        <v>80</v>
      </c>
    </row>
    <row r="180" s="2" customFormat="1" ht="16.5" customHeight="1">
      <c r="A180" s="38"/>
      <c r="B180" s="39"/>
      <c r="C180" s="204" t="s">
        <v>204</v>
      </c>
      <c r="D180" s="204" t="s">
        <v>127</v>
      </c>
      <c r="E180" s="205" t="s">
        <v>258</v>
      </c>
      <c r="F180" s="206" t="s">
        <v>259</v>
      </c>
      <c r="G180" s="207" t="s">
        <v>137</v>
      </c>
      <c r="H180" s="208">
        <v>2</v>
      </c>
      <c r="I180" s="209"/>
      <c r="J180" s="210">
        <f>ROUND(I180*H180,2)</f>
        <v>0</v>
      </c>
      <c r="K180" s="206" t="s">
        <v>19</v>
      </c>
      <c r="L180" s="44"/>
      <c r="M180" s="211" t="s">
        <v>19</v>
      </c>
      <c r="N180" s="212" t="s">
        <v>41</v>
      </c>
      <c r="O180" s="84"/>
      <c r="P180" s="213">
        <f>O180*H180</f>
        <v>0</v>
      </c>
      <c r="Q180" s="213">
        <v>0</v>
      </c>
      <c r="R180" s="213">
        <f>Q180*H180</f>
        <v>0</v>
      </c>
      <c r="S180" s="213">
        <v>0</v>
      </c>
      <c r="T180" s="214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15" t="s">
        <v>162</v>
      </c>
      <c r="AT180" s="215" t="s">
        <v>127</v>
      </c>
      <c r="AU180" s="215" t="s">
        <v>80</v>
      </c>
      <c r="AY180" s="17" t="s">
        <v>124</v>
      </c>
      <c r="BE180" s="216">
        <f>IF(N180="základní",J180,0)</f>
        <v>0</v>
      </c>
      <c r="BF180" s="216">
        <f>IF(N180="snížená",J180,0)</f>
        <v>0</v>
      </c>
      <c r="BG180" s="216">
        <f>IF(N180="zákl. přenesená",J180,0)</f>
        <v>0</v>
      </c>
      <c r="BH180" s="216">
        <f>IF(N180="sníž. přenesená",J180,0)</f>
        <v>0</v>
      </c>
      <c r="BI180" s="216">
        <f>IF(N180="nulová",J180,0)</f>
        <v>0</v>
      </c>
      <c r="BJ180" s="17" t="s">
        <v>78</v>
      </c>
      <c r="BK180" s="216">
        <f>ROUND(I180*H180,2)</f>
        <v>0</v>
      </c>
      <c r="BL180" s="17" t="s">
        <v>162</v>
      </c>
      <c r="BM180" s="215" t="s">
        <v>265</v>
      </c>
    </row>
    <row r="181" s="2" customFormat="1">
      <c r="A181" s="38"/>
      <c r="B181" s="39"/>
      <c r="C181" s="40"/>
      <c r="D181" s="217" t="s">
        <v>132</v>
      </c>
      <c r="E181" s="40"/>
      <c r="F181" s="218" t="s">
        <v>259</v>
      </c>
      <c r="G181" s="40"/>
      <c r="H181" s="40"/>
      <c r="I181" s="219"/>
      <c r="J181" s="40"/>
      <c r="K181" s="40"/>
      <c r="L181" s="44"/>
      <c r="M181" s="220"/>
      <c r="N181" s="221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132</v>
      </c>
      <c r="AU181" s="17" t="s">
        <v>80</v>
      </c>
    </row>
    <row r="182" s="2" customFormat="1" ht="16.5" customHeight="1">
      <c r="A182" s="38"/>
      <c r="B182" s="39"/>
      <c r="C182" s="222" t="s">
        <v>266</v>
      </c>
      <c r="D182" s="222" t="s">
        <v>177</v>
      </c>
      <c r="E182" s="223" t="s">
        <v>267</v>
      </c>
      <c r="F182" s="224" t="s">
        <v>268</v>
      </c>
      <c r="G182" s="225" t="s">
        <v>137</v>
      </c>
      <c r="H182" s="226">
        <v>2</v>
      </c>
      <c r="I182" s="227"/>
      <c r="J182" s="228">
        <f>ROUND(I182*H182,2)</f>
        <v>0</v>
      </c>
      <c r="K182" s="224" t="s">
        <v>19</v>
      </c>
      <c r="L182" s="229"/>
      <c r="M182" s="230" t="s">
        <v>19</v>
      </c>
      <c r="N182" s="231" t="s">
        <v>41</v>
      </c>
      <c r="O182" s="84"/>
      <c r="P182" s="213">
        <f>O182*H182</f>
        <v>0</v>
      </c>
      <c r="Q182" s="213">
        <v>0</v>
      </c>
      <c r="R182" s="213">
        <f>Q182*H182</f>
        <v>0</v>
      </c>
      <c r="S182" s="213">
        <v>0</v>
      </c>
      <c r="T182" s="214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15" t="s">
        <v>180</v>
      </c>
      <c r="AT182" s="215" t="s">
        <v>177</v>
      </c>
      <c r="AU182" s="215" t="s">
        <v>80</v>
      </c>
      <c r="AY182" s="17" t="s">
        <v>124</v>
      </c>
      <c r="BE182" s="216">
        <f>IF(N182="základní",J182,0)</f>
        <v>0</v>
      </c>
      <c r="BF182" s="216">
        <f>IF(N182="snížená",J182,0)</f>
        <v>0</v>
      </c>
      <c r="BG182" s="216">
        <f>IF(N182="zákl. přenesená",J182,0)</f>
        <v>0</v>
      </c>
      <c r="BH182" s="216">
        <f>IF(N182="sníž. přenesená",J182,0)</f>
        <v>0</v>
      </c>
      <c r="BI182" s="216">
        <f>IF(N182="nulová",J182,0)</f>
        <v>0</v>
      </c>
      <c r="BJ182" s="17" t="s">
        <v>78</v>
      </c>
      <c r="BK182" s="216">
        <f>ROUND(I182*H182,2)</f>
        <v>0</v>
      </c>
      <c r="BL182" s="17" t="s">
        <v>162</v>
      </c>
      <c r="BM182" s="215" t="s">
        <v>269</v>
      </c>
    </row>
    <row r="183" s="2" customFormat="1">
      <c r="A183" s="38"/>
      <c r="B183" s="39"/>
      <c r="C183" s="40"/>
      <c r="D183" s="217" t="s">
        <v>132</v>
      </c>
      <c r="E183" s="40"/>
      <c r="F183" s="218" t="s">
        <v>268</v>
      </c>
      <c r="G183" s="40"/>
      <c r="H183" s="40"/>
      <c r="I183" s="219"/>
      <c r="J183" s="40"/>
      <c r="K183" s="40"/>
      <c r="L183" s="44"/>
      <c r="M183" s="220"/>
      <c r="N183" s="221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132</v>
      </c>
      <c r="AU183" s="17" t="s">
        <v>80</v>
      </c>
    </row>
    <row r="184" s="2" customFormat="1" ht="16.5" customHeight="1">
      <c r="A184" s="38"/>
      <c r="B184" s="39"/>
      <c r="C184" s="204" t="s">
        <v>207</v>
      </c>
      <c r="D184" s="204" t="s">
        <v>127</v>
      </c>
      <c r="E184" s="205" t="s">
        <v>270</v>
      </c>
      <c r="F184" s="206" t="s">
        <v>271</v>
      </c>
      <c r="G184" s="207" t="s">
        <v>137</v>
      </c>
      <c r="H184" s="208">
        <v>2</v>
      </c>
      <c r="I184" s="209"/>
      <c r="J184" s="210">
        <f>ROUND(I184*H184,2)</f>
        <v>0</v>
      </c>
      <c r="K184" s="206" t="s">
        <v>19</v>
      </c>
      <c r="L184" s="44"/>
      <c r="M184" s="211" t="s">
        <v>19</v>
      </c>
      <c r="N184" s="212" t="s">
        <v>41</v>
      </c>
      <c r="O184" s="84"/>
      <c r="P184" s="213">
        <f>O184*H184</f>
        <v>0</v>
      </c>
      <c r="Q184" s="213">
        <v>0</v>
      </c>
      <c r="R184" s="213">
        <f>Q184*H184</f>
        <v>0</v>
      </c>
      <c r="S184" s="213">
        <v>0</v>
      </c>
      <c r="T184" s="214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15" t="s">
        <v>162</v>
      </c>
      <c r="AT184" s="215" t="s">
        <v>127</v>
      </c>
      <c r="AU184" s="215" t="s">
        <v>80</v>
      </c>
      <c r="AY184" s="17" t="s">
        <v>124</v>
      </c>
      <c r="BE184" s="216">
        <f>IF(N184="základní",J184,0)</f>
        <v>0</v>
      </c>
      <c r="BF184" s="216">
        <f>IF(N184="snížená",J184,0)</f>
        <v>0</v>
      </c>
      <c r="BG184" s="216">
        <f>IF(N184="zákl. přenesená",J184,0)</f>
        <v>0</v>
      </c>
      <c r="BH184" s="216">
        <f>IF(N184="sníž. přenesená",J184,0)</f>
        <v>0</v>
      </c>
      <c r="BI184" s="216">
        <f>IF(N184="nulová",J184,0)</f>
        <v>0</v>
      </c>
      <c r="BJ184" s="17" t="s">
        <v>78</v>
      </c>
      <c r="BK184" s="216">
        <f>ROUND(I184*H184,2)</f>
        <v>0</v>
      </c>
      <c r="BL184" s="17" t="s">
        <v>162</v>
      </c>
      <c r="BM184" s="215" t="s">
        <v>272</v>
      </c>
    </row>
    <row r="185" s="2" customFormat="1">
      <c r="A185" s="38"/>
      <c r="B185" s="39"/>
      <c r="C185" s="40"/>
      <c r="D185" s="217" t="s">
        <v>132</v>
      </c>
      <c r="E185" s="40"/>
      <c r="F185" s="218" t="s">
        <v>271</v>
      </c>
      <c r="G185" s="40"/>
      <c r="H185" s="40"/>
      <c r="I185" s="219"/>
      <c r="J185" s="40"/>
      <c r="K185" s="40"/>
      <c r="L185" s="44"/>
      <c r="M185" s="220"/>
      <c r="N185" s="221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132</v>
      </c>
      <c r="AU185" s="17" t="s">
        <v>80</v>
      </c>
    </row>
    <row r="186" s="2" customFormat="1" ht="16.5" customHeight="1">
      <c r="A186" s="38"/>
      <c r="B186" s="39"/>
      <c r="C186" s="222" t="s">
        <v>273</v>
      </c>
      <c r="D186" s="222" t="s">
        <v>177</v>
      </c>
      <c r="E186" s="223" t="s">
        <v>274</v>
      </c>
      <c r="F186" s="224" t="s">
        <v>275</v>
      </c>
      <c r="G186" s="225" t="s">
        <v>137</v>
      </c>
      <c r="H186" s="226">
        <v>2</v>
      </c>
      <c r="I186" s="227"/>
      <c r="J186" s="228">
        <f>ROUND(I186*H186,2)</f>
        <v>0</v>
      </c>
      <c r="K186" s="224" t="s">
        <v>19</v>
      </c>
      <c r="L186" s="229"/>
      <c r="M186" s="230" t="s">
        <v>19</v>
      </c>
      <c r="N186" s="231" t="s">
        <v>41</v>
      </c>
      <c r="O186" s="84"/>
      <c r="P186" s="213">
        <f>O186*H186</f>
        <v>0</v>
      </c>
      <c r="Q186" s="213">
        <v>0</v>
      </c>
      <c r="R186" s="213">
        <f>Q186*H186</f>
        <v>0</v>
      </c>
      <c r="S186" s="213">
        <v>0</v>
      </c>
      <c r="T186" s="214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15" t="s">
        <v>180</v>
      </c>
      <c r="AT186" s="215" t="s">
        <v>177</v>
      </c>
      <c r="AU186" s="215" t="s">
        <v>80</v>
      </c>
      <c r="AY186" s="17" t="s">
        <v>124</v>
      </c>
      <c r="BE186" s="216">
        <f>IF(N186="základní",J186,0)</f>
        <v>0</v>
      </c>
      <c r="BF186" s="216">
        <f>IF(N186="snížená",J186,0)</f>
        <v>0</v>
      </c>
      <c r="BG186" s="216">
        <f>IF(N186="zákl. přenesená",J186,0)</f>
        <v>0</v>
      </c>
      <c r="BH186" s="216">
        <f>IF(N186="sníž. přenesená",J186,0)</f>
        <v>0</v>
      </c>
      <c r="BI186" s="216">
        <f>IF(N186="nulová",J186,0)</f>
        <v>0</v>
      </c>
      <c r="BJ186" s="17" t="s">
        <v>78</v>
      </c>
      <c r="BK186" s="216">
        <f>ROUND(I186*H186,2)</f>
        <v>0</v>
      </c>
      <c r="BL186" s="17" t="s">
        <v>162</v>
      </c>
      <c r="BM186" s="215" t="s">
        <v>276</v>
      </c>
    </row>
    <row r="187" s="2" customFormat="1">
      <c r="A187" s="38"/>
      <c r="B187" s="39"/>
      <c r="C187" s="40"/>
      <c r="D187" s="217" t="s">
        <v>132</v>
      </c>
      <c r="E187" s="40"/>
      <c r="F187" s="218" t="s">
        <v>275</v>
      </c>
      <c r="G187" s="40"/>
      <c r="H187" s="40"/>
      <c r="I187" s="219"/>
      <c r="J187" s="40"/>
      <c r="K187" s="40"/>
      <c r="L187" s="44"/>
      <c r="M187" s="220"/>
      <c r="N187" s="221"/>
      <c r="O187" s="84"/>
      <c r="P187" s="84"/>
      <c r="Q187" s="84"/>
      <c r="R187" s="84"/>
      <c r="S187" s="84"/>
      <c r="T187" s="85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132</v>
      </c>
      <c r="AU187" s="17" t="s">
        <v>80</v>
      </c>
    </row>
    <row r="188" s="2" customFormat="1" ht="16.5" customHeight="1">
      <c r="A188" s="38"/>
      <c r="B188" s="39"/>
      <c r="C188" s="204" t="s">
        <v>210</v>
      </c>
      <c r="D188" s="204" t="s">
        <v>127</v>
      </c>
      <c r="E188" s="205" t="s">
        <v>277</v>
      </c>
      <c r="F188" s="206" t="s">
        <v>278</v>
      </c>
      <c r="G188" s="207" t="s">
        <v>137</v>
      </c>
      <c r="H188" s="208">
        <v>1</v>
      </c>
      <c r="I188" s="209"/>
      <c r="J188" s="210">
        <f>ROUND(I188*H188,2)</f>
        <v>0</v>
      </c>
      <c r="K188" s="206" t="s">
        <v>19</v>
      </c>
      <c r="L188" s="44"/>
      <c r="M188" s="211" t="s">
        <v>19</v>
      </c>
      <c r="N188" s="212" t="s">
        <v>41</v>
      </c>
      <c r="O188" s="84"/>
      <c r="P188" s="213">
        <f>O188*H188</f>
        <v>0</v>
      </c>
      <c r="Q188" s="213">
        <v>0</v>
      </c>
      <c r="R188" s="213">
        <f>Q188*H188</f>
        <v>0</v>
      </c>
      <c r="S188" s="213">
        <v>0</v>
      </c>
      <c r="T188" s="214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15" t="s">
        <v>162</v>
      </c>
      <c r="AT188" s="215" t="s">
        <v>127</v>
      </c>
      <c r="AU188" s="215" t="s">
        <v>80</v>
      </c>
      <c r="AY188" s="17" t="s">
        <v>124</v>
      </c>
      <c r="BE188" s="216">
        <f>IF(N188="základní",J188,0)</f>
        <v>0</v>
      </c>
      <c r="BF188" s="216">
        <f>IF(N188="snížená",J188,0)</f>
        <v>0</v>
      </c>
      <c r="BG188" s="216">
        <f>IF(N188="zákl. přenesená",J188,0)</f>
        <v>0</v>
      </c>
      <c r="BH188" s="216">
        <f>IF(N188="sníž. přenesená",J188,0)</f>
        <v>0</v>
      </c>
      <c r="BI188" s="216">
        <f>IF(N188="nulová",J188,0)</f>
        <v>0</v>
      </c>
      <c r="BJ188" s="17" t="s">
        <v>78</v>
      </c>
      <c r="BK188" s="216">
        <f>ROUND(I188*H188,2)</f>
        <v>0</v>
      </c>
      <c r="BL188" s="17" t="s">
        <v>162</v>
      </c>
      <c r="BM188" s="215" t="s">
        <v>279</v>
      </c>
    </row>
    <row r="189" s="2" customFormat="1">
      <c r="A189" s="38"/>
      <c r="B189" s="39"/>
      <c r="C189" s="40"/>
      <c r="D189" s="217" t="s">
        <v>132</v>
      </c>
      <c r="E189" s="40"/>
      <c r="F189" s="218" t="s">
        <v>278</v>
      </c>
      <c r="G189" s="40"/>
      <c r="H189" s="40"/>
      <c r="I189" s="219"/>
      <c r="J189" s="40"/>
      <c r="K189" s="40"/>
      <c r="L189" s="44"/>
      <c r="M189" s="220"/>
      <c r="N189" s="221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132</v>
      </c>
      <c r="AU189" s="17" t="s">
        <v>80</v>
      </c>
    </row>
    <row r="190" s="2" customFormat="1" ht="16.5" customHeight="1">
      <c r="A190" s="38"/>
      <c r="B190" s="39"/>
      <c r="C190" s="204" t="s">
        <v>280</v>
      </c>
      <c r="D190" s="204" t="s">
        <v>127</v>
      </c>
      <c r="E190" s="205" t="s">
        <v>281</v>
      </c>
      <c r="F190" s="206" t="s">
        <v>282</v>
      </c>
      <c r="G190" s="207" t="s">
        <v>137</v>
      </c>
      <c r="H190" s="208">
        <v>10</v>
      </c>
      <c r="I190" s="209"/>
      <c r="J190" s="210">
        <f>ROUND(I190*H190,2)</f>
        <v>0</v>
      </c>
      <c r="K190" s="206" t="s">
        <v>19</v>
      </c>
      <c r="L190" s="44"/>
      <c r="M190" s="211" t="s">
        <v>19</v>
      </c>
      <c r="N190" s="212" t="s">
        <v>41</v>
      </c>
      <c r="O190" s="84"/>
      <c r="P190" s="213">
        <f>O190*H190</f>
        <v>0</v>
      </c>
      <c r="Q190" s="213">
        <v>0</v>
      </c>
      <c r="R190" s="213">
        <f>Q190*H190</f>
        <v>0</v>
      </c>
      <c r="S190" s="213">
        <v>0</v>
      </c>
      <c r="T190" s="214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15" t="s">
        <v>162</v>
      </c>
      <c r="AT190" s="215" t="s">
        <v>127</v>
      </c>
      <c r="AU190" s="215" t="s">
        <v>80</v>
      </c>
      <c r="AY190" s="17" t="s">
        <v>124</v>
      </c>
      <c r="BE190" s="216">
        <f>IF(N190="základní",J190,0)</f>
        <v>0</v>
      </c>
      <c r="BF190" s="216">
        <f>IF(N190="snížená",J190,0)</f>
        <v>0</v>
      </c>
      <c r="BG190" s="216">
        <f>IF(N190="zákl. přenesená",J190,0)</f>
        <v>0</v>
      </c>
      <c r="BH190" s="216">
        <f>IF(N190="sníž. přenesená",J190,0)</f>
        <v>0</v>
      </c>
      <c r="BI190" s="216">
        <f>IF(N190="nulová",J190,0)</f>
        <v>0</v>
      </c>
      <c r="BJ190" s="17" t="s">
        <v>78</v>
      </c>
      <c r="BK190" s="216">
        <f>ROUND(I190*H190,2)</f>
        <v>0</v>
      </c>
      <c r="BL190" s="17" t="s">
        <v>162</v>
      </c>
      <c r="BM190" s="215" t="s">
        <v>283</v>
      </c>
    </row>
    <row r="191" s="2" customFormat="1">
      <c r="A191" s="38"/>
      <c r="B191" s="39"/>
      <c r="C191" s="40"/>
      <c r="D191" s="217" t="s">
        <v>132</v>
      </c>
      <c r="E191" s="40"/>
      <c r="F191" s="218" t="s">
        <v>282</v>
      </c>
      <c r="G191" s="40"/>
      <c r="H191" s="40"/>
      <c r="I191" s="219"/>
      <c r="J191" s="40"/>
      <c r="K191" s="40"/>
      <c r="L191" s="44"/>
      <c r="M191" s="220"/>
      <c r="N191" s="221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132</v>
      </c>
      <c r="AU191" s="17" t="s">
        <v>80</v>
      </c>
    </row>
    <row r="192" s="12" customFormat="1" ht="25.92" customHeight="1">
      <c r="A192" s="12"/>
      <c r="B192" s="188"/>
      <c r="C192" s="189"/>
      <c r="D192" s="190" t="s">
        <v>69</v>
      </c>
      <c r="E192" s="191" t="s">
        <v>284</v>
      </c>
      <c r="F192" s="191" t="s">
        <v>285</v>
      </c>
      <c r="G192" s="189"/>
      <c r="H192" s="189"/>
      <c r="I192" s="192"/>
      <c r="J192" s="193">
        <f>BK192</f>
        <v>0</v>
      </c>
      <c r="K192" s="189"/>
      <c r="L192" s="194"/>
      <c r="M192" s="195"/>
      <c r="N192" s="196"/>
      <c r="O192" s="196"/>
      <c r="P192" s="197">
        <f>P193+P196+P199+P203+P206</f>
        <v>0</v>
      </c>
      <c r="Q192" s="196"/>
      <c r="R192" s="197">
        <f>R193+R196+R199+R203+R206</f>
        <v>0</v>
      </c>
      <c r="S192" s="196"/>
      <c r="T192" s="198">
        <f>T193+T196+T199+T203+T206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199" t="s">
        <v>145</v>
      </c>
      <c r="AT192" s="200" t="s">
        <v>69</v>
      </c>
      <c r="AU192" s="200" t="s">
        <v>70</v>
      </c>
      <c r="AY192" s="199" t="s">
        <v>124</v>
      </c>
      <c r="BK192" s="201">
        <f>BK193+BK196+BK199+BK203+BK206</f>
        <v>0</v>
      </c>
    </row>
    <row r="193" s="12" customFormat="1" ht="22.8" customHeight="1">
      <c r="A193" s="12"/>
      <c r="B193" s="188"/>
      <c r="C193" s="189"/>
      <c r="D193" s="190" t="s">
        <v>69</v>
      </c>
      <c r="E193" s="202" t="s">
        <v>286</v>
      </c>
      <c r="F193" s="202" t="s">
        <v>287</v>
      </c>
      <c r="G193" s="189"/>
      <c r="H193" s="189"/>
      <c r="I193" s="192"/>
      <c r="J193" s="203">
        <f>BK193</f>
        <v>0</v>
      </c>
      <c r="K193" s="189"/>
      <c r="L193" s="194"/>
      <c r="M193" s="195"/>
      <c r="N193" s="196"/>
      <c r="O193" s="196"/>
      <c r="P193" s="197">
        <f>SUM(P194:P195)</f>
        <v>0</v>
      </c>
      <c r="Q193" s="196"/>
      <c r="R193" s="197">
        <f>SUM(R194:R195)</f>
        <v>0</v>
      </c>
      <c r="S193" s="196"/>
      <c r="T193" s="198">
        <f>SUM(T194:T195)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199" t="s">
        <v>145</v>
      </c>
      <c r="AT193" s="200" t="s">
        <v>69</v>
      </c>
      <c r="AU193" s="200" t="s">
        <v>78</v>
      </c>
      <c r="AY193" s="199" t="s">
        <v>124</v>
      </c>
      <c r="BK193" s="201">
        <f>SUM(BK194:BK195)</f>
        <v>0</v>
      </c>
    </row>
    <row r="194" s="2" customFormat="1" ht="16.5" customHeight="1">
      <c r="A194" s="38"/>
      <c r="B194" s="39"/>
      <c r="C194" s="204" t="s">
        <v>213</v>
      </c>
      <c r="D194" s="204" t="s">
        <v>127</v>
      </c>
      <c r="E194" s="205" t="s">
        <v>288</v>
      </c>
      <c r="F194" s="206" t="s">
        <v>287</v>
      </c>
      <c r="G194" s="207" t="s">
        <v>289</v>
      </c>
      <c r="H194" s="254"/>
      <c r="I194" s="209"/>
      <c r="J194" s="210">
        <f>ROUND(I194*H194,2)</f>
        <v>0</v>
      </c>
      <c r="K194" s="206" t="s">
        <v>19</v>
      </c>
      <c r="L194" s="44"/>
      <c r="M194" s="211" t="s">
        <v>19</v>
      </c>
      <c r="N194" s="212" t="s">
        <v>41</v>
      </c>
      <c r="O194" s="84"/>
      <c r="P194" s="213">
        <f>O194*H194</f>
        <v>0</v>
      </c>
      <c r="Q194" s="213">
        <v>0</v>
      </c>
      <c r="R194" s="213">
        <f>Q194*H194</f>
        <v>0</v>
      </c>
      <c r="S194" s="213">
        <v>0</v>
      </c>
      <c r="T194" s="214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15" t="s">
        <v>131</v>
      </c>
      <c r="AT194" s="215" t="s">
        <v>127</v>
      </c>
      <c r="AU194" s="215" t="s">
        <v>80</v>
      </c>
      <c r="AY194" s="17" t="s">
        <v>124</v>
      </c>
      <c r="BE194" s="216">
        <f>IF(N194="základní",J194,0)</f>
        <v>0</v>
      </c>
      <c r="BF194" s="216">
        <f>IF(N194="snížená",J194,0)</f>
        <v>0</v>
      </c>
      <c r="BG194" s="216">
        <f>IF(N194="zákl. přenesená",J194,0)</f>
        <v>0</v>
      </c>
      <c r="BH194" s="216">
        <f>IF(N194="sníž. přenesená",J194,0)</f>
        <v>0</v>
      </c>
      <c r="BI194" s="216">
        <f>IF(N194="nulová",J194,0)</f>
        <v>0</v>
      </c>
      <c r="BJ194" s="17" t="s">
        <v>78</v>
      </c>
      <c r="BK194" s="216">
        <f>ROUND(I194*H194,2)</f>
        <v>0</v>
      </c>
      <c r="BL194" s="17" t="s">
        <v>131</v>
      </c>
      <c r="BM194" s="215" t="s">
        <v>290</v>
      </c>
    </row>
    <row r="195" s="2" customFormat="1">
      <c r="A195" s="38"/>
      <c r="B195" s="39"/>
      <c r="C195" s="40"/>
      <c r="D195" s="217" t="s">
        <v>132</v>
      </c>
      <c r="E195" s="40"/>
      <c r="F195" s="218" t="s">
        <v>287</v>
      </c>
      <c r="G195" s="40"/>
      <c r="H195" s="40"/>
      <c r="I195" s="219"/>
      <c r="J195" s="40"/>
      <c r="K195" s="40"/>
      <c r="L195" s="44"/>
      <c r="M195" s="220"/>
      <c r="N195" s="221"/>
      <c r="O195" s="84"/>
      <c r="P195" s="84"/>
      <c r="Q195" s="84"/>
      <c r="R195" s="84"/>
      <c r="S195" s="84"/>
      <c r="T195" s="85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132</v>
      </c>
      <c r="AU195" s="17" t="s">
        <v>80</v>
      </c>
    </row>
    <row r="196" s="12" customFormat="1" ht="22.8" customHeight="1">
      <c r="A196" s="12"/>
      <c r="B196" s="188"/>
      <c r="C196" s="189"/>
      <c r="D196" s="190" t="s">
        <v>69</v>
      </c>
      <c r="E196" s="202" t="s">
        <v>291</v>
      </c>
      <c r="F196" s="202" t="s">
        <v>292</v>
      </c>
      <c r="G196" s="189"/>
      <c r="H196" s="189"/>
      <c r="I196" s="192"/>
      <c r="J196" s="203">
        <f>BK196</f>
        <v>0</v>
      </c>
      <c r="K196" s="189"/>
      <c r="L196" s="194"/>
      <c r="M196" s="195"/>
      <c r="N196" s="196"/>
      <c r="O196" s="196"/>
      <c r="P196" s="197">
        <f>SUM(P197:P198)</f>
        <v>0</v>
      </c>
      <c r="Q196" s="196"/>
      <c r="R196" s="197">
        <f>SUM(R197:R198)</f>
        <v>0</v>
      </c>
      <c r="S196" s="196"/>
      <c r="T196" s="198">
        <f>SUM(T197:T198)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199" t="s">
        <v>145</v>
      </c>
      <c r="AT196" s="200" t="s">
        <v>69</v>
      </c>
      <c r="AU196" s="200" t="s">
        <v>78</v>
      </c>
      <c r="AY196" s="199" t="s">
        <v>124</v>
      </c>
      <c r="BK196" s="201">
        <f>SUM(BK197:BK198)</f>
        <v>0</v>
      </c>
    </row>
    <row r="197" s="2" customFormat="1" ht="16.5" customHeight="1">
      <c r="A197" s="38"/>
      <c r="B197" s="39"/>
      <c r="C197" s="204" t="s">
        <v>293</v>
      </c>
      <c r="D197" s="204" t="s">
        <v>127</v>
      </c>
      <c r="E197" s="205" t="s">
        <v>294</v>
      </c>
      <c r="F197" s="206" t="s">
        <v>292</v>
      </c>
      <c r="G197" s="207" t="s">
        <v>289</v>
      </c>
      <c r="H197" s="254"/>
      <c r="I197" s="209"/>
      <c r="J197" s="210">
        <f>ROUND(I197*H197,2)</f>
        <v>0</v>
      </c>
      <c r="K197" s="206" t="s">
        <v>19</v>
      </c>
      <c r="L197" s="44"/>
      <c r="M197" s="211" t="s">
        <v>19</v>
      </c>
      <c r="N197" s="212" t="s">
        <v>41</v>
      </c>
      <c r="O197" s="84"/>
      <c r="P197" s="213">
        <f>O197*H197</f>
        <v>0</v>
      </c>
      <c r="Q197" s="213">
        <v>0</v>
      </c>
      <c r="R197" s="213">
        <f>Q197*H197</f>
        <v>0</v>
      </c>
      <c r="S197" s="213">
        <v>0</v>
      </c>
      <c r="T197" s="214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15" t="s">
        <v>131</v>
      </c>
      <c r="AT197" s="215" t="s">
        <v>127</v>
      </c>
      <c r="AU197" s="215" t="s">
        <v>80</v>
      </c>
      <c r="AY197" s="17" t="s">
        <v>124</v>
      </c>
      <c r="BE197" s="216">
        <f>IF(N197="základní",J197,0)</f>
        <v>0</v>
      </c>
      <c r="BF197" s="216">
        <f>IF(N197="snížená",J197,0)</f>
        <v>0</v>
      </c>
      <c r="BG197" s="216">
        <f>IF(N197="zákl. přenesená",J197,0)</f>
        <v>0</v>
      </c>
      <c r="BH197" s="216">
        <f>IF(N197="sníž. přenesená",J197,0)</f>
        <v>0</v>
      </c>
      <c r="BI197" s="216">
        <f>IF(N197="nulová",J197,0)</f>
        <v>0</v>
      </c>
      <c r="BJ197" s="17" t="s">
        <v>78</v>
      </c>
      <c r="BK197" s="216">
        <f>ROUND(I197*H197,2)</f>
        <v>0</v>
      </c>
      <c r="BL197" s="17" t="s">
        <v>131</v>
      </c>
      <c r="BM197" s="215" t="s">
        <v>295</v>
      </c>
    </row>
    <row r="198" s="2" customFormat="1">
      <c r="A198" s="38"/>
      <c r="B198" s="39"/>
      <c r="C198" s="40"/>
      <c r="D198" s="217" t="s">
        <v>132</v>
      </c>
      <c r="E198" s="40"/>
      <c r="F198" s="218" t="s">
        <v>292</v>
      </c>
      <c r="G198" s="40"/>
      <c r="H198" s="40"/>
      <c r="I198" s="219"/>
      <c r="J198" s="40"/>
      <c r="K198" s="40"/>
      <c r="L198" s="44"/>
      <c r="M198" s="220"/>
      <c r="N198" s="221"/>
      <c r="O198" s="84"/>
      <c r="P198" s="84"/>
      <c r="Q198" s="84"/>
      <c r="R198" s="84"/>
      <c r="S198" s="84"/>
      <c r="T198" s="85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132</v>
      </c>
      <c r="AU198" s="17" t="s">
        <v>80</v>
      </c>
    </row>
    <row r="199" s="12" customFormat="1" ht="22.8" customHeight="1">
      <c r="A199" s="12"/>
      <c r="B199" s="188"/>
      <c r="C199" s="189"/>
      <c r="D199" s="190" t="s">
        <v>69</v>
      </c>
      <c r="E199" s="202" t="s">
        <v>296</v>
      </c>
      <c r="F199" s="202" t="s">
        <v>297</v>
      </c>
      <c r="G199" s="189"/>
      <c r="H199" s="189"/>
      <c r="I199" s="192"/>
      <c r="J199" s="203">
        <f>BK199</f>
        <v>0</v>
      </c>
      <c r="K199" s="189"/>
      <c r="L199" s="194"/>
      <c r="M199" s="195"/>
      <c r="N199" s="196"/>
      <c r="O199" s="196"/>
      <c r="P199" s="197">
        <f>SUM(P200:P202)</f>
        <v>0</v>
      </c>
      <c r="Q199" s="196"/>
      <c r="R199" s="197">
        <f>SUM(R200:R202)</f>
        <v>0</v>
      </c>
      <c r="S199" s="196"/>
      <c r="T199" s="198">
        <f>SUM(T200:T202)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199" t="s">
        <v>145</v>
      </c>
      <c r="AT199" s="200" t="s">
        <v>69</v>
      </c>
      <c r="AU199" s="200" t="s">
        <v>78</v>
      </c>
      <c r="AY199" s="199" t="s">
        <v>124</v>
      </c>
      <c r="BK199" s="201">
        <f>SUM(BK200:BK202)</f>
        <v>0</v>
      </c>
    </row>
    <row r="200" s="2" customFormat="1" ht="16.5" customHeight="1">
      <c r="A200" s="38"/>
      <c r="B200" s="39"/>
      <c r="C200" s="204" t="s">
        <v>217</v>
      </c>
      <c r="D200" s="204" t="s">
        <v>127</v>
      </c>
      <c r="E200" s="205" t="s">
        <v>298</v>
      </c>
      <c r="F200" s="206" t="s">
        <v>297</v>
      </c>
      <c r="G200" s="207" t="s">
        <v>289</v>
      </c>
      <c r="H200" s="254"/>
      <c r="I200" s="209"/>
      <c r="J200" s="210">
        <f>ROUND(I200*H200,2)</f>
        <v>0</v>
      </c>
      <c r="K200" s="206" t="s">
        <v>19</v>
      </c>
      <c r="L200" s="44"/>
      <c r="M200" s="211" t="s">
        <v>19</v>
      </c>
      <c r="N200" s="212" t="s">
        <v>41</v>
      </c>
      <c r="O200" s="84"/>
      <c r="P200" s="213">
        <f>O200*H200</f>
        <v>0</v>
      </c>
      <c r="Q200" s="213">
        <v>0</v>
      </c>
      <c r="R200" s="213">
        <f>Q200*H200</f>
        <v>0</v>
      </c>
      <c r="S200" s="213">
        <v>0</v>
      </c>
      <c r="T200" s="214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15" t="s">
        <v>131</v>
      </c>
      <c r="AT200" s="215" t="s">
        <v>127</v>
      </c>
      <c r="AU200" s="215" t="s">
        <v>80</v>
      </c>
      <c r="AY200" s="17" t="s">
        <v>124</v>
      </c>
      <c r="BE200" s="216">
        <f>IF(N200="základní",J200,0)</f>
        <v>0</v>
      </c>
      <c r="BF200" s="216">
        <f>IF(N200="snížená",J200,0)</f>
        <v>0</v>
      </c>
      <c r="BG200" s="216">
        <f>IF(N200="zákl. přenesená",J200,0)</f>
        <v>0</v>
      </c>
      <c r="BH200" s="216">
        <f>IF(N200="sníž. přenesená",J200,0)</f>
        <v>0</v>
      </c>
      <c r="BI200" s="216">
        <f>IF(N200="nulová",J200,0)</f>
        <v>0</v>
      </c>
      <c r="BJ200" s="17" t="s">
        <v>78</v>
      </c>
      <c r="BK200" s="216">
        <f>ROUND(I200*H200,2)</f>
        <v>0</v>
      </c>
      <c r="BL200" s="17" t="s">
        <v>131</v>
      </c>
      <c r="BM200" s="215" t="s">
        <v>299</v>
      </c>
    </row>
    <row r="201" s="2" customFormat="1">
      <c r="A201" s="38"/>
      <c r="B201" s="39"/>
      <c r="C201" s="40"/>
      <c r="D201" s="217" t="s">
        <v>132</v>
      </c>
      <c r="E201" s="40"/>
      <c r="F201" s="218" t="s">
        <v>297</v>
      </c>
      <c r="G201" s="40"/>
      <c r="H201" s="40"/>
      <c r="I201" s="219"/>
      <c r="J201" s="40"/>
      <c r="K201" s="40"/>
      <c r="L201" s="44"/>
      <c r="M201" s="220"/>
      <c r="N201" s="221"/>
      <c r="O201" s="84"/>
      <c r="P201" s="84"/>
      <c r="Q201" s="84"/>
      <c r="R201" s="84"/>
      <c r="S201" s="84"/>
      <c r="T201" s="85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132</v>
      </c>
      <c r="AU201" s="17" t="s">
        <v>80</v>
      </c>
    </row>
    <row r="202" s="2" customFormat="1">
      <c r="A202" s="38"/>
      <c r="B202" s="39"/>
      <c r="C202" s="40"/>
      <c r="D202" s="217" t="s">
        <v>300</v>
      </c>
      <c r="E202" s="40"/>
      <c r="F202" s="255" t="s">
        <v>301</v>
      </c>
      <c r="G202" s="40"/>
      <c r="H202" s="40"/>
      <c r="I202" s="219"/>
      <c r="J202" s="40"/>
      <c r="K202" s="40"/>
      <c r="L202" s="44"/>
      <c r="M202" s="220"/>
      <c r="N202" s="221"/>
      <c r="O202" s="84"/>
      <c r="P202" s="84"/>
      <c r="Q202" s="84"/>
      <c r="R202" s="84"/>
      <c r="S202" s="84"/>
      <c r="T202" s="85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300</v>
      </c>
      <c r="AU202" s="17" t="s">
        <v>80</v>
      </c>
    </row>
    <row r="203" s="12" customFormat="1" ht="22.8" customHeight="1">
      <c r="A203" s="12"/>
      <c r="B203" s="188"/>
      <c r="C203" s="189"/>
      <c r="D203" s="190" t="s">
        <v>69</v>
      </c>
      <c r="E203" s="202" t="s">
        <v>302</v>
      </c>
      <c r="F203" s="202" t="s">
        <v>303</v>
      </c>
      <c r="G203" s="189"/>
      <c r="H203" s="189"/>
      <c r="I203" s="192"/>
      <c r="J203" s="203">
        <f>BK203</f>
        <v>0</v>
      </c>
      <c r="K203" s="189"/>
      <c r="L203" s="194"/>
      <c r="M203" s="195"/>
      <c r="N203" s="196"/>
      <c r="O203" s="196"/>
      <c r="P203" s="197">
        <f>SUM(P204:P205)</f>
        <v>0</v>
      </c>
      <c r="Q203" s="196"/>
      <c r="R203" s="197">
        <f>SUM(R204:R205)</f>
        <v>0</v>
      </c>
      <c r="S203" s="196"/>
      <c r="T203" s="198">
        <f>SUM(T204:T205)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199" t="s">
        <v>145</v>
      </c>
      <c r="AT203" s="200" t="s">
        <v>69</v>
      </c>
      <c r="AU203" s="200" t="s">
        <v>78</v>
      </c>
      <c r="AY203" s="199" t="s">
        <v>124</v>
      </c>
      <c r="BK203" s="201">
        <f>SUM(BK204:BK205)</f>
        <v>0</v>
      </c>
    </row>
    <row r="204" s="2" customFormat="1" ht="16.5" customHeight="1">
      <c r="A204" s="38"/>
      <c r="B204" s="39"/>
      <c r="C204" s="204" t="s">
        <v>304</v>
      </c>
      <c r="D204" s="204" t="s">
        <v>127</v>
      </c>
      <c r="E204" s="205" t="s">
        <v>305</v>
      </c>
      <c r="F204" s="206" t="s">
        <v>306</v>
      </c>
      <c r="G204" s="207" t="s">
        <v>289</v>
      </c>
      <c r="H204" s="254"/>
      <c r="I204" s="209"/>
      <c r="J204" s="210">
        <f>ROUND(I204*H204,2)</f>
        <v>0</v>
      </c>
      <c r="K204" s="206" t="s">
        <v>19</v>
      </c>
      <c r="L204" s="44"/>
      <c r="M204" s="211" t="s">
        <v>19</v>
      </c>
      <c r="N204" s="212" t="s">
        <v>41</v>
      </c>
      <c r="O204" s="84"/>
      <c r="P204" s="213">
        <f>O204*H204</f>
        <v>0</v>
      </c>
      <c r="Q204" s="213">
        <v>0</v>
      </c>
      <c r="R204" s="213">
        <f>Q204*H204</f>
        <v>0</v>
      </c>
      <c r="S204" s="213">
        <v>0</v>
      </c>
      <c r="T204" s="214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15" t="s">
        <v>131</v>
      </c>
      <c r="AT204" s="215" t="s">
        <v>127</v>
      </c>
      <c r="AU204" s="215" t="s">
        <v>80</v>
      </c>
      <c r="AY204" s="17" t="s">
        <v>124</v>
      </c>
      <c r="BE204" s="216">
        <f>IF(N204="základní",J204,0)</f>
        <v>0</v>
      </c>
      <c r="BF204" s="216">
        <f>IF(N204="snížená",J204,0)</f>
        <v>0</v>
      </c>
      <c r="BG204" s="216">
        <f>IF(N204="zákl. přenesená",J204,0)</f>
        <v>0</v>
      </c>
      <c r="BH204" s="216">
        <f>IF(N204="sníž. přenesená",J204,0)</f>
        <v>0</v>
      </c>
      <c r="BI204" s="216">
        <f>IF(N204="nulová",J204,0)</f>
        <v>0</v>
      </c>
      <c r="BJ204" s="17" t="s">
        <v>78</v>
      </c>
      <c r="BK204" s="216">
        <f>ROUND(I204*H204,2)</f>
        <v>0</v>
      </c>
      <c r="BL204" s="17" t="s">
        <v>131</v>
      </c>
      <c r="BM204" s="215" t="s">
        <v>307</v>
      </c>
    </row>
    <row r="205" s="2" customFormat="1">
      <c r="A205" s="38"/>
      <c r="B205" s="39"/>
      <c r="C205" s="40"/>
      <c r="D205" s="217" t="s">
        <v>132</v>
      </c>
      <c r="E205" s="40"/>
      <c r="F205" s="218" t="s">
        <v>306</v>
      </c>
      <c r="G205" s="40"/>
      <c r="H205" s="40"/>
      <c r="I205" s="219"/>
      <c r="J205" s="40"/>
      <c r="K205" s="40"/>
      <c r="L205" s="44"/>
      <c r="M205" s="220"/>
      <c r="N205" s="221"/>
      <c r="O205" s="84"/>
      <c r="P205" s="84"/>
      <c r="Q205" s="84"/>
      <c r="R205" s="84"/>
      <c r="S205" s="84"/>
      <c r="T205" s="85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132</v>
      </c>
      <c r="AU205" s="17" t="s">
        <v>80</v>
      </c>
    </row>
    <row r="206" s="12" customFormat="1" ht="22.8" customHeight="1">
      <c r="A206" s="12"/>
      <c r="B206" s="188"/>
      <c r="C206" s="189"/>
      <c r="D206" s="190" t="s">
        <v>69</v>
      </c>
      <c r="E206" s="202" t="s">
        <v>308</v>
      </c>
      <c r="F206" s="202" t="s">
        <v>309</v>
      </c>
      <c r="G206" s="189"/>
      <c r="H206" s="189"/>
      <c r="I206" s="192"/>
      <c r="J206" s="203">
        <f>BK206</f>
        <v>0</v>
      </c>
      <c r="K206" s="189"/>
      <c r="L206" s="194"/>
      <c r="M206" s="195"/>
      <c r="N206" s="196"/>
      <c r="O206" s="196"/>
      <c r="P206" s="197">
        <f>SUM(P207:P208)</f>
        <v>0</v>
      </c>
      <c r="Q206" s="196"/>
      <c r="R206" s="197">
        <f>SUM(R207:R208)</f>
        <v>0</v>
      </c>
      <c r="S206" s="196"/>
      <c r="T206" s="198">
        <f>SUM(T207:T208)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199" t="s">
        <v>145</v>
      </c>
      <c r="AT206" s="200" t="s">
        <v>69</v>
      </c>
      <c r="AU206" s="200" t="s">
        <v>78</v>
      </c>
      <c r="AY206" s="199" t="s">
        <v>124</v>
      </c>
      <c r="BK206" s="201">
        <f>SUM(BK207:BK208)</f>
        <v>0</v>
      </c>
    </row>
    <row r="207" s="2" customFormat="1" ht="16.5" customHeight="1">
      <c r="A207" s="38"/>
      <c r="B207" s="39"/>
      <c r="C207" s="204" t="s">
        <v>220</v>
      </c>
      <c r="D207" s="204" t="s">
        <v>127</v>
      </c>
      <c r="E207" s="205" t="s">
        <v>310</v>
      </c>
      <c r="F207" s="206" t="s">
        <v>309</v>
      </c>
      <c r="G207" s="207" t="s">
        <v>289</v>
      </c>
      <c r="H207" s="254"/>
      <c r="I207" s="209"/>
      <c r="J207" s="210">
        <f>ROUND(I207*H207,2)</f>
        <v>0</v>
      </c>
      <c r="K207" s="206" t="s">
        <v>19</v>
      </c>
      <c r="L207" s="44"/>
      <c r="M207" s="211" t="s">
        <v>19</v>
      </c>
      <c r="N207" s="212" t="s">
        <v>41</v>
      </c>
      <c r="O207" s="84"/>
      <c r="P207" s="213">
        <f>O207*H207</f>
        <v>0</v>
      </c>
      <c r="Q207" s="213">
        <v>0</v>
      </c>
      <c r="R207" s="213">
        <f>Q207*H207</f>
        <v>0</v>
      </c>
      <c r="S207" s="213">
        <v>0</v>
      </c>
      <c r="T207" s="214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15" t="s">
        <v>131</v>
      </c>
      <c r="AT207" s="215" t="s">
        <v>127</v>
      </c>
      <c r="AU207" s="215" t="s">
        <v>80</v>
      </c>
      <c r="AY207" s="17" t="s">
        <v>124</v>
      </c>
      <c r="BE207" s="216">
        <f>IF(N207="základní",J207,0)</f>
        <v>0</v>
      </c>
      <c r="BF207" s="216">
        <f>IF(N207="snížená",J207,0)</f>
        <v>0</v>
      </c>
      <c r="BG207" s="216">
        <f>IF(N207="zákl. přenesená",J207,0)</f>
        <v>0</v>
      </c>
      <c r="BH207" s="216">
        <f>IF(N207="sníž. přenesená",J207,0)</f>
        <v>0</v>
      </c>
      <c r="BI207" s="216">
        <f>IF(N207="nulová",J207,0)</f>
        <v>0</v>
      </c>
      <c r="BJ207" s="17" t="s">
        <v>78</v>
      </c>
      <c r="BK207" s="216">
        <f>ROUND(I207*H207,2)</f>
        <v>0</v>
      </c>
      <c r="BL207" s="17" t="s">
        <v>131</v>
      </c>
      <c r="BM207" s="215" t="s">
        <v>311</v>
      </c>
    </row>
    <row r="208" s="2" customFormat="1">
      <c r="A208" s="38"/>
      <c r="B208" s="39"/>
      <c r="C208" s="40"/>
      <c r="D208" s="217" t="s">
        <v>132</v>
      </c>
      <c r="E208" s="40"/>
      <c r="F208" s="218" t="s">
        <v>309</v>
      </c>
      <c r="G208" s="40"/>
      <c r="H208" s="40"/>
      <c r="I208" s="219"/>
      <c r="J208" s="40"/>
      <c r="K208" s="40"/>
      <c r="L208" s="44"/>
      <c r="M208" s="256"/>
      <c r="N208" s="257"/>
      <c r="O208" s="258"/>
      <c r="P208" s="258"/>
      <c r="Q208" s="258"/>
      <c r="R208" s="258"/>
      <c r="S208" s="258"/>
      <c r="T208" s="259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132</v>
      </c>
      <c r="AU208" s="17" t="s">
        <v>80</v>
      </c>
    </row>
    <row r="209" s="2" customFormat="1" ht="6.96" customHeight="1">
      <c r="A209" s="38"/>
      <c r="B209" s="59"/>
      <c r="C209" s="60"/>
      <c r="D209" s="60"/>
      <c r="E209" s="60"/>
      <c r="F209" s="60"/>
      <c r="G209" s="60"/>
      <c r="H209" s="60"/>
      <c r="I209" s="60"/>
      <c r="J209" s="60"/>
      <c r="K209" s="60"/>
      <c r="L209" s="44"/>
      <c r="M209" s="38"/>
      <c r="O209" s="38"/>
      <c r="P209" s="38"/>
      <c r="Q209" s="38"/>
      <c r="R209" s="38"/>
      <c r="S209" s="38"/>
      <c r="T209" s="38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</row>
  </sheetData>
  <sheetProtection sheet="1" autoFilter="0" formatColumns="0" formatRows="0" objects="1" scenarios="1" spinCount="100000" saltValue="FL0pGjykmRdlk8rArI+3sVHPSzwMZWcplaX/J/Ax6BszKnubjXowTwvje14xjFNLnGkyLvCk+DLoDuWWJTMcRA==" hashValue="HtxI/9ndYCVsw+yrjtM1zOcbWJ96WoOwM/gX2yJq9ckj6JXjUmxVHkWGsf5pu0m7PjqyOFAWqi4EJIc7Spr/0g==" algorithmName="SHA-512" password="CC35"/>
  <autoFilter ref="C90:K208"/>
  <mergeCells count="9">
    <mergeCell ref="E7:H7"/>
    <mergeCell ref="E9:H9"/>
    <mergeCell ref="E18:H18"/>
    <mergeCell ref="E27:H27"/>
    <mergeCell ref="E48:H48"/>
    <mergeCell ref="E50:H50"/>
    <mergeCell ref="E81:H81"/>
    <mergeCell ref="E83:H8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83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80</v>
      </c>
    </row>
    <row r="4" s="1" customFormat="1" ht="24.96" customHeight="1">
      <c r="B4" s="20"/>
      <c r="D4" s="130" t="s">
        <v>90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Sociální investice - BOZP - Cheb, provozní budova (ST a MeS) - rekonstrukce elektroinstalace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91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312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2. 5. 2022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28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33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28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34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36</v>
      </c>
      <c r="E30" s="38"/>
      <c r="F30" s="38"/>
      <c r="G30" s="38"/>
      <c r="H30" s="38"/>
      <c r="I30" s="38"/>
      <c r="J30" s="144">
        <f>ROUND(J91,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38</v>
      </c>
      <c r="G32" s="38"/>
      <c r="H32" s="38"/>
      <c r="I32" s="145" t="s">
        <v>37</v>
      </c>
      <c r="J32" s="145" t="s">
        <v>39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40</v>
      </c>
      <c r="E33" s="132" t="s">
        <v>41</v>
      </c>
      <c r="F33" s="147">
        <f>ROUND((SUM(BE91:BE169)),  2)</f>
        <v>0</v>
      </c>
      <c r="G33" s="38"/>
      <c r="H33" s="38"/>
      <c r="I33" s="148">
        <v>0.20999999999999999</v>
      </c>
      <c r="J33" s="147">
        <f>ROUND(((SUM(BE91:BE169))*I33),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42</v>
      </c>
      <c r="F34" s="147">
        <f>ROUND((SUM(BF91:BF169)),  2)</f>
        <v>0</v>
      </c>
      <c r="G34" s="38"/>
      <c r="H34" s="38"/>
      <c r="I34" s="148">
        <v>0.14999999999999999</v>
      </c>
      <c r="J34" s="147">
        <f>ROUND(((SUM(BF91:BF169))*I34),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43</v>
      </c>
      <c r="F35" s="147">
        <f>ROUND((SUM(BG91:BG169)),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44</v>
      </c>
      <c r="F36" s="147">
        <f>ROUND((SUM(BH91:BH169)),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45</v>
      </c>
      <c r="F37" s="147">
        <f>ROUND((SUM(BI91:BI169)),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46</v>
      </c>
      <c r="E39" s="151"/>
      <c r="F39" s="151"/>
      <c r="G39" s="152" t="s">
        <v>47</v>
      </c>
      <c r="H39" s="153" t="s">
        <v>48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93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Sociální investice - BOZP - Cheb, provozní budova (ST a MeS) - rekonstrukce elektroinstalace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91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 xml:space="preserve">SO-02 - elektroinstalace sociálního zázemí  I.+ II. NP 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Cheb</v>
      </c>
      <c r="G52" s="40"/>
      <c r="H52" s="40"/>
      <c r="I52" s="32" t="s">
        <v>23</v>
      </c>
      <c r="J52" s="72" t="str">
        <f>IF(J12="","",J12)</f>
        <v>2. 5. 2022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33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94</v>
      </c>
      <c r="D57" s="162"/>
      <c r="E57" s="162"/>
      <c r="F57" s="162"/>
      <c r="G57" s="162"/>
      <c r="H57" s="162"/>
      <c r="I57" s="162"/>
      <c r="J57" s="163" t="s">
        <v>95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68</v>
      </c>
      <c r="D59" s="40"/>
      <c r="E59" s="40"/>
      <c r="F59" s="40"/>
      <c r="G59" s="40"/>
      <c r="H59" s="40"/>
      <c r="I59" s="40"/>
      <c r="J59" s="102">
        <f>J91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96</v>
      </c>
    </row>
    <row r="60" s="9" customFormat="1" ht="24.96" customHeight="1">
      <c r="A60" s="9"/>
      <c r="B60" s="165"/>
      <c r="C60" s="166"/>
      <c r="D60" s="167" t="s">
        <v>97</v>
      </c>
      <c r="E60" s="168"/>
      <c r="F60" s="168"/>
      <c r="G60" s="168"/>
      <c r="H60" s="168"/>
      <c r="I60" s="168"/>
      <c r="J60" s="169">
        <f>J92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98</v>
      </c>
      <c r="E61" s="174"/>
      <c r="F61" s="174"/>
      <c r="G61" s="174"/>
      <c r="H61" s="174"/>
      <c r="I61" s="174"/>
      <c r="J61" s="175">
        <f>J93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99</v>
      </c>
      <c r="E62" s="174"/>
      <c r="F62" s="174"/>
      <c r="G62" s="174"/>
      <c r="H62" s="174"/>
      <c r="I62" s="174"/>
      <c r="J62" s="175">
        <f>J100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100</v>
      </c>
      <c r="E63" s="174"/>
      <c r="F63" s="174"/>
      <c r="G63" s="174"/>
      <c r="H63" s="174"/>
      <c r="I63" s="174"/>
      <c r="J63" s="175">
        <f>J107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5"/>
      <c r="C64" s="166"/>
      <c r="D64" s="167" t="s">
        <v>101</v>
      </c>
      <c r="E64" s="168"/>
      <c r="F64" s="168"/>
      <c r="G64" s="168"/>
      <c r="H64" s="168"/>
      <c r="I64" s="168"/>
      <c r="J64" s="169">
        <f>J118</f>
        <v>0</v>
      </c>
      <c r="K64" s="166"/>
      <c r="L64" s="17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1"/>
      <c r="C65" s="172"/>
      <c r="D65" s="173" t="s">
        <v>102</v>
      </c>
      <c r="E65" s="174"/>
      <c r="F65" s="174"/>
      <c r="G65" s="174"/>
      <c r="H65" s="174"/>
      <c r="I65" s="174"/>
      <c r="J65" s="175">
        <f>J119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5"/>
      <c r="C66" s="166"/>
      <c r="D66" s="167" t="s">
        <v>103</v>
      </c>
      <c r="E66" s="168"/>
      <c r="F66" s="168"/>
      <c r="G66" s="168"/>
      <c r="H66" s="168"/>
      <c r="I66" s="168"/>
      <c r="J66" s="169">
        <f>J154</f>
        <v>0</v>
      </c>
      <c r="K66" s="166"/>
      <c r="L66" s="170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1"/>
      <c r="C67" s="172"/>
      <c r="D67" s="173" t="s">
        <v>104</v>
      </c>
      <c r="E67" s="174"/>
      <c r="F67" s="174"/>
      <c r="G67" s="174"/>
      <c r="H67" s="174"/>
      <c r="I67" s="174"/>
      <c r="J67" s="175">
        <f>J155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1"/>
      <c r="C68" s="172"/>
      <c r="D68" s="173" t="s">
        <v>105</v>
      </c>
      <c r="E68" s="174"/>
      <c r="F68" s="174"/>
      <c r="G68" s="174"/>
      <c r="H68" s="174"/>
      <c r="I68" s="174"/>
      <c r="J68" s="175">
        <f>J158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1"/>
      <c r="C69" s="172"/>
      <c r="D69" s="173" t="s">
        <v>106</v>
      </c>
      <c r="E69" s="174"/>
      <c r="F69" s="174"/>
      <c r="G69" s="174"/>
      <c r="H69" s="174"/>
      <c r="I69" s="174"/>
      <c r="J69" s="175">
        <f>J161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1"/>
      <c r="C70" s="172"/>
      <c r="D70" s="173" t="s">
        <v>107</v>
      </c>
      <c r="E70" s="174"/>
      <c r="F70" s="174"/>
      <c r="G70" s="174"/>
      <c r="H70" s="174"/>
      <c r="I70" s="174"/>
      <c r="J70" s="175">
        <f>J164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1"/>
      <c r="C71" s="172"/>
      <c r="D71" s="173" t="s">
        <v>108</v>
      </c>
      <c r="E71" s="174"/>
      <c r="F71" s="174"/>
      <c r="G71" s="174"/>
      <c r="H71" s="174"/>
      <c r="I71" s="174"/>
      <c r="J71" s="175">
        <f>J167</f>
        <v>0</v>
      </c>
      <c r="K71" s="172"/>
      <c r="L71" s="17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59"/>
      <c r="C73" s="60"/>
      <c r="D73" s="60"/>
      <c r="E73" s="60"/>
      <c r="F73" s="60"/>
      <c r="G73" s="60"/>
      <c r="H73" s="60"/>
      <c r="I73" s="60"/>
      <c r="J73" s="60"/>
      <c r="K73" s="6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7" s="2" customFormat="1" ht="6.96" customHeight="1">
      <c r="A77" s="38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24.96" customHeight="1">
      <c r="A78" s="38"/>
      <c r="B78" s="39"/>
      <c r="C78" s="23" t="s">
        <v>109</v>
      </c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16</v>
      </c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6.5" customHeight="1">
      <c r="A81" s="38"/>
      <c r="B81" s="39"/>
      <c r="C81" s="40"/>
      <c r="D81" s="40"/>
      <c r="E81" s="160" t="str">
        <f>E7</f>
        <v>Sociální investice - BOZP - Cheb, provozní budova (ST a MeS) - rekonstrukce elektroinstalace</v>
      </c>
      <c r="F81" s="32"/>
      <c r="G81" s="32"/>
      <c r="H81" s="32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91</v>
      </c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6.5" customHeight="1">
      <c r="A83" s="38"/>
      <c r="B83" s="39"/>
      <c r="C83" s="40"/>
      <c r="D83" s="40"/>
      <c r="E83" s="69" t="str">
        <f>E9</f>
        <v xml:space="preserve">SO-02 - elektroinstalace sociálního zázemí  I.+ II. NP </v>
      </c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2" customHeight="1">
      <c r="A85" s="38"/>
      <c r="B85" s="39"/>
      <c r="C85" s="32" t="s">
        <v>21</v>
      </c>
      <c r="D85" s="40"/>
      <c r="E85" s="40"/>
      <c r="F85" s="27" t="str">
        <f>F12</f>
        <v>Cheb</v>
      </c>
      <c r="G85" s="40"/>
      <c r="H85" s="40"/>
      <c r="I85" s="32" t="s">
        <v>23</v>
      </c>
      <c r="J85" s="72" t="str">
        <f>IF(J12="","",J12)</f>
        <v>2. 5. 2022</v>
      </c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25</v>
      </c>
      <c r="D87" s="40"/>
      <c r="E87" s="40"/>
      <c r="F87" s="27" t="str">
        <f>E15</f>
        <v xml:space="preserve"> </v>
      </c>
      <c r="G87" s="40"/>
      <c r="H87" s="40"/>
      <c r="I87" s="32" t="s">
        <v>31</v>
      </c>
      <c r="J87" s="36" t="str">
        <f>E21</f>
        <v xml:space="preserve"> </v>
      </c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5.15" customHeight="1">
      <c r="A88" s="38"/>
      <c r="B88" s="39"/>
      <c r="C88" s="32" t="s">
        <v>29</v>
      </c>
      <c r="D88" s="40"/>
      <c r="E88" s="40"/>
      <c r="F88" s="27" t="str">
        <f>IF(E18="","",E18)</f>
        <v>Vyplň údaj</v>
      </c>
      <c r="G88" s="40"/>
      <c r="H88" s="40"/>
      <c r="I88" s="32" t="s">
        <v>33</v>
      </c>
      <c r="J88" s="36" t="str">
        <f>E24</f>
        <v xml:space="preserve"> </v>
      </c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0.32" customHeight="1">
      <c r="A89" s="38"/>
      <c r="B89" s="39"/>
      <c r="C89" s="40"/>
      <c r="D89" s="40"/>
      <c r="E89" s="40"/>
      <c r="F89" s="40"/>
      <c r="G89" s="40"/>
      <c r="H89" s="40"/>
      <c r="I89" s="40"/>
      <c r="J89" s="40"/>
      <c r="K89" s="40"/>
      <c r="L89" s="13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11" customFormat="1" ht="29.28" customHeight="1">
      <c r="A90" s="177"/>
      <c r="B90" s="178"/>
      <c r="C90" s="179" t="s">
        <v>110</v>
      </c>
      <c r="D90" s="180" t="s">
        <v>55</v>
      </c>
      <c r="E90" s="180" t="s">
        <v>51</v>
      </c>
      <c r="F90" s="180" t="s">
        <v>52</v>
      </c>
      <c r="G90" s="180" t="s">
        <v>111</v>
      </c>
      <c r="H90" s="180" t="s">
        <v>112</v>
      </c>
      <c r="I90" s="180" t="s">
        <v>113</v>
      </c>
      <c r="J90" s="180" t="s">
        <v>95</v>
      </c>
      <c r="K90" s="181" t="s">
        <v>114</v>
      </c>
      <c r="L90" s="182"/>
      <c r="M90" s="92" t="s">
        <v>19</v>
      </c>
      <c r="N90" s="93" t="s">
        <v>40</v>
      </c>
      <c r="O90" s="93" t="s">
        <v>115</v>
      </c>
      <c r="P90" s="93" t="s">
        <v>116</v>
      </c>
      <c r="Q90" s="93" t="s">
        <v>117</v>
      </c>
      <c r="R90" s="93" t="s">
        <v>118</v>
      </c>
      <c r="S90" s="93" t="s">
        <v>119</v>
      </c>
      <c r="T90" s="94" t="s">
        <v>120</v>
      </c>
      <c r="U90" s="177"/>
      <c r="V90" s="177"/>
      <c r="W90" s="177"/>
      <c r="X90" s="177"/>
      <c r="Y90" s="177"/>
      <c r="Z90" s="177"/>
      <c r="AA90" s="177"/>
      <c r="AB90" s="177"/>
      <c r="AC90" s="177"/>
      <c r="AD90" s="177"/>
      <c r="AE90" s="177"/>
    </row>
    <row r="91" s="2" customFormat="1" ht="22.8" customHeight="1">
      <c r="A91" s="38"/>
      <c r="B91" s="39"/>
      <c r="C91" s="99" t="s">
        <v>121</v>
      </c>
      <c r="D91" s="40"/>
      <c r="E91" s="40"/>
      <c r="F91" s="40"/>
      <c r="G91" s="40"/>
      <c r="H91" s="40"/>
      <c r="I91" s="40"/>
      <c r="J91" s="183">
        <f>BK91</f>
        <v>0</v>
      </c>
      <c r="K91" s="40"/>
      <c r="L91" s="44"/>
      <c r="M91" s="95"/>
      <c r="N91" s="184"/>
      <c r="O91" s="96"/>
      <c r="P91" s="185">
        <f>P92+P118+P154</f>
        <v>0</v>
      </c>
      <c r="Q91" s="96"/>
      <c r="R91" s="185">
        <f>R92+R118+R154</f>
        <v>0</v>
      </c>
      <c r="S91" s="96"/>
      <c r="T91" s="186">
        <f>T92+T118+T154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69</v>
      </c>
      <c r="AU91" s="17" t="s">
        <v>96</v>
      </c>
      <c r="BK91" s="187">
        <f>BK92+BK118+BK154</f>
        <v>0</v>
      </c>
    </row>
    <row r="92" s="12" customFormat="1" ht="25.92" customHeight="1">
      <c r="A92" s="12"/>
      <c r="B92" s="188"/>
      <c r="C92" s="189"/>
      <c r="D92" s="190" t="s">
        <v>69</v>
      </c>
      <c r="E92" s="191" t="s">
        <v>122</v>
      </c>
      <c r="F92" s="191" t="s">
        <v>123</v>
      </c>
      <c r="G92" s="189"/>
      <c r="H92" s="189"/>
      <c r="I92" s="192"/>
      <c r="J92" s="193">
        <f>BK92</f>
        <v>0</v>
      </c>
      <c r="K92" s="189"/>
      <c r="L92" s="194"/>
      <c r="M92" s="195"/>
      <c r="N92" s="196"/>
      <c r="O92" s="196"/>
      <c r="P92" s="197">
        <f>P93+P100+P107</f>
        <v>0</v>
      </c>
      <c r="Q92" s="196"/>
      <c r="R92" s="197">
        <f>R93+R100+R107</f>
        <v>0</v>
      </c>
      <c r="S92" s="196"/>
      <c r="T92" s="198">
        <f>T93+T100+T107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9" t="s">
        <v>78</v>
      </c>
      <c r="AT92" s="200" t="s">
        <v>69</v>
      </c>
      <c r="AU92" s="200" t="s">
        <v>70</v>
      </c>
      <c r="AY92" s="199" t="s">
        <v>124</v>
      </c>
      <c r="BK92" s="201">
        <f>BK93+BK100+BK107</f>
        <v>0</v>
      </c>
    </row>
    <row r="93" s="12" customFormat="1" ht="22.8" customHeight="1">
      <c r="A93" s="12"/>
      <c r="B93" s="188"/>
      <c r="C93" s="189"/>
      <c r="D93" s="190" t="s">
        <v>69</v>
      </c>
      <c r="E93" s="202" t="s">
        <v>125</v>
      </c>
      <c r="F93" s="202" t="s">
        <v>126</v>
      </c>
      <c r="G93" s="189"/>
      <c r="H93" s="189"/>
      <c r="I93" s="192"/>
      <c r="J93" s="203">
        <f>BK93</f>
        <v>0</v>
      </c>
      <c r="K93" s="189"/>
      <c r="L93" s="194"/>
      <c r="M93" s="195"/>
      <c r="N93" s="196"/>
      <c r="O93" s="196"/>
      <c r="P93" s="197">
        <f>SUM(P94:P99)</f>
        <v>0</v>
      </c>
      <c r="Q93" s="196"/>
      <c r="R93" s="197">
        <f>SUM(R94:R99)</f>
        <v>0</v>
      </c>
      <c r="S93" s="196"/>
      <c r="T93" s="198">
        <f>SUM(T94:T99)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99" t="s">
        <v>78</v>
      </c>
      <c r="AT93" s="200" t="s">
        <v>69</v>
      </c>
      <c r="AU93" s="200" t="s">
        <v>78</v>
      </c>
      <c r="AY93" s="199" t="s">
        <v>124</v>
      </c>
      <c r="BK93" s="201">
        <f>SUM(BK94:BK99)</f>
        <v>0</v>
      </c>
    </row>
    <row r="94" s="2" customFormat="1" ht="16.5" customHeight="1">
      <c r="A94" s="38"/>
      <c r="B94" s="39"/>
      <c r="C94" s="204" t="s">
        <v>78</v>
      </c>
      <c r="D94" s="204" t="s">
        <v>127</v>
      </c>
      <c r="E94" s="205" t="s">
        <v>313</v>
      </c>
      <c r="F94" s="206" t="s">
        <v>314</v>
      </c>
      <c r="G94" s="207" t="s">
        <v>137</v>
      </c>
      <c r="H94" s="208">
        <v>30</v>
      </c>
      <c r="I94" s="209"/>
      <c r="J94" s="210">
        <f>ROUND(I94*H94,2)</f>
        <v>0</v>
      </c>
      <c r="K94" s="206" t="s">
        <v>19</v>
      </c>
      <c r="L94" s="44"/>
      <c r="M94" s="211" t="s">
        <v>19</v>
      </c>
      <c r="N94" s="212" t="s">
        <v>41</v>
      </c>
      <c r="O94" s="84"/>
      <c r="P94" s="213">
        <f>O94*H94</f>
        <v>0</v>
      </c>
      <c r="Q94" s="213">
        <v>0</v>
      </c>
      <c r="R94" s="213">
        <f>Q94*H94</f>
        <v>0</v>
      </c>
      <c r="S94" s="213">
        <v>0</v>
      </c>
      <c r="T94" s="214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5" t="s">
        <v>131</v>
      </c>
      <c r="AT94" s="215" t="s">
        <v>127</v>
      </c>
      <c r="AU94" s="215" t="s">
        <v>80</v>
      </c>
      <c r="AY94" s="17" t="s">
        <v>124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7" t="s">
        <v>78</v>
      </c>
      <c r="BK94" s="216">
        <f>ROUND(I94*H94,2)</f>
        <v>0</v>
      </c>
      <c r="BL94" s="17" t="s">
        <v>131</v>
      </c>
      <c r="BM94" s="215" t="s">
        <v>80</v>
      </c>
    </row>
    <row r="95" s="2" customFormat="1">
      <c r="A95" s="38"/>
      <c r="B95" s="39"/>
      <c r="C95" s="40"/>
      <c r="D95" s="217" t="s">
        <v>132</v>
      </c>
      <c r="E95" s="40"/>
      <c r="F95" s="218" t="s">
        <v>314</v>
      </c>
      <c r="G95" s="40"/>
      <c r="H95" s="40"/>
      <c r="I95" s="219"/>
      <c r="J95" s="40"/>
      <c r="K95" s="40"/>
      <c r="L95" s="44"/>
      <c r="M95" s="220"/>
      <c r="N95" s="221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132</v>
      </c>
      <c r="AU95" s="17" t="s">
        <v>80</v>
      </c>
    </row>
    <row r="96" s="2" customFormat="1" ht="16.5" customHeight="1">
      <c r="A96" s="38"/>
      <c r="B96" s="39"/>
      <c r="C96" s="204" t="s">
        <v>80</v>
      </c>
      <c r="D96" s="204" t="s">
        <v>127</v>
      </c>
      <c r="E96" s="205" t="s">
        <v>315</v>
      </c>
      <c r="F96" s="206" t="s">
        <v>316</v>
      </c>
      <c r="G96" s="207" t="s">
        <v>137</v>
      </c>
      <c r="H96" s="208">
        <v>2</v>
      </c>
      <c r="I96" s="209"/>
      <c r="J96" s="210">
        <f>ROUND(I96*H96,2)</f>
        <v>0</v>
      </c>
      <c r="K96" s="206" t="s">
        <v>19</v>
      </c>
      <c r="L96" s="44"/>
      <c r="M96" s="211" t="s">
        <v>19</v>
      </c>
      <c r="N96" s="212" t="s">
        <v>41</v>
      </c>
      <c r="O96" s="84"/>
      <c r="P96" s="213">
        <f>O96*H96</f>
        <v>0</v>
      </c>
      <c r="Q96" s="213">
        <v>0</v>
      </c>
      <c r="R96" s="213">
        <f>Q96*H96</f>
        <v>0</v>
      </c>
      <c r="S96" s="213">
        <v>0</v>
      </c>
      <c r="T96" s="214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5" t="s">
        <v>131</v>
      </c>
      <c r="AT96" s="215" t="s">
        <v>127</v>
      </c>
      <c r="AU96" s="215" t="s">
        <v>80</v>
      </c>
      <c r="AY96" s="17" t="s">
        <v>124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7" t="s">
        <v>78</v>
      </c>
      <c r="BK96" s="216">
        <f>ROUND(I96*H96,2)</f>
        <v>0</v>
      </c>
      <c r="BL96" s="17" t="s">
        <v>131</v>
      </c>
      <c r="BM96" s="215" t="s">
        <v>131</v>
      </c>
    </row>
    <row r="97" s="2" customFormat="1">
      <c r="A97" s="38"/>
      <c r="B97" s="39"/>
      <c r="C97" s="40"/>
      <c r="D97" s="217" t="s">
        <v>132</v>
      </c>
      <c r="E97" s="40"/>
      <c r="F97" s="218" t="s">
        <v>316</v>
      </c>
      <c r="G97" s="40"/>
      <c r="H97" s="40"/>
      <c r="I97" s="219"/>
      <c r="J97" s="40"/>
      <c r="K97" s="40"/>
      <c r="L97" s="44"/>
      <c r="M97" s="220"/>
      <c r="N97" s="221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132</v>
      </c>
      <c r="AU97" s="17" t="s">
        <v>80</v>
      </c>
    </row>
    <row r="98" s="2" customFormat="1" ht="16.5" customHeight="1">
      <c r="A98" s="38"/>
      <c r="B98" s="39"/>
      <c r="C98" s="204" t="s">
        <v>138</v>
      </c>
      <c r="D98" s="204" t="s">
        <v>127</v>
      </c>
      <c r="E98" s="205" t="s">
        <v>317</v>
      </c>
      <c r="F98" s="206" t="s">
        <v>318</v>
      </c>
      <c r="G98" s="207" t="s">
        <v>130</v>
      </c>
      <c r="H98" s="208">
        <v>19.5</v>
      </c>
      <c r="I98" s="209"/>
      <c r="J98" s="210">
        <f>ROUND(I98*H98,2)</f>
        <v>0</v>
      </c>
      <c r="K98" s="206" t="s">
        <v>19</v>
      </c>
      <c r="L98" s="44"/>
      <c r="M98" s="211" t="s">
        <v>19</v>
      </c>
      <c r="N98" s="212" t="s">
        <v>41</v>
      </c>
      <c r="O98" s="84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131</v>
      </c>
      <c r="AT98" s="215" t="s">
        <v>127</v>
      </c>
      <c r="AU98" s="215" t="s">
        <v>80</v>
      </c>
      <c r="AY98" s="17" t="s">
        <v>124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78</v>
      </c>
      <c r="BK98" s="216">
        <f>ROUND(I98*H98,2)</f>
        <v>0</v>
      </c>
      <c r="BL98" s="17" t="s">
        <v>131</v>
      </c>
      <c r="BM98" s="215" t="s">
        <v>125</v>
      </c>
    </row>
    <row r="99" s="2" customFormat="1">
      <c r="A99" s="38"/>
      <c r="B99" s="39"/>
      <c r="C99" s="40"/>
      <c r="D99" s="217" t="s">
        <v>132</v>
      </c>
      <c r="E99" s="40"/>
      <c r="F99" s="218" t="s">
        <v>318</v>
      </c>
      <c r="G99" s="40"/>
      <c r="H99" s="40"/>
      <c r="I99" s="219"/>
      <c r="J99" s="40"/>
      <c r="K99" s="40"/>
      <c r="L99" s="44"/>
      <c r="M99" s="220"/>
      <c r="N99" s="221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132</v>
      </c>
      <c r="AU99" s="17" t="s">
        <v>80</v>
      </c>
    </row>
    <row r="100" s="12" customFormat="1" ht="22.8" customHeight="1">
      <c r="A100" s="12"/>
      <c r="B100" s="188"/>
      <c r="C100" s="189"/>
      <c r="D100" s="190" t="s">
        <v>69</v>
      </c>
      <c r="E100" s="202" t="s">
        <v>133</v>
      </c>
      <c r="F100" s="202" t="s">
        <v>134</v>
      </c>
      <c r="G100" s="189"/>
      <c r="H100" s="189"/>
      <c r="I100" s="192"/>
      <c r="J100" s="203">
        <f>BK100</f>
        <v>0</v>
      </c>
      <c r="K100" s="189"/>
      <c r="L100" s="194"/>
      <c r="M100" s="195"/>
      <c r="N100" s="196"/>
      <c r="O100" s="196"/>
      <c r="P100" s="197">
        <f>SUM(P101:P106)</f>
        <v>0</v>
      </c>
      <c r="Q100" s="196"/>
      <c r="R100" s="197">
        <f>SUM(R101:R106)</f>
        <v>0</v>
      </c>
      <c r="S100" s="196"/>
      <c r="T100" s="198">
        <f>SUM(T101:T106)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99" t="s">
        <v>78</v>
      </c>
      <c r="AT100" s="200" t="s">
        <v>69</v>
      </c>
      <c r="AU100" s="200" t="s">
        <v>78</v>
      </c>
      <c r="AY100" s="199" t="s">
        <v>124</v>
      </c>
      <c r="BK100" s="201">
        <f>SUM(BK101:BK106)</f>
        <v>0</v>
      </c>
    </row>
    <row r="101" s="2" customFormat="1" ht="16.5" customHeight="1">
      <c r="A101" s="38"/>
      <c r="B101" s="39"/>
      <c r="C101" s="204" t="s">
        <v>131</v>
      </c>
      <c r="D101" s="204" t="s">
        <v>127</v>
      </c>
      <c r="E101" s="205" t="s">
        <v>319</v>
      </c>
      <c r="F101" s="206" t="s">
        <v>320</v>
      </c>
      <c r="G101" s="207" t="s">
        <v>137</v>
      </c>
      <c r="H101" s="208">
        <v>30</v>
      </c>
      <c r="I101" s="209"/>
      <c r="J101" s="210">
        <f>ROUND(I101*H101,2)</f>
        <v>0</v>
      </c>
      <c r="K101" s="206" t="s">
        <v>19</v>
      </c>
      <c r="L101" s="44"/>
      <c r="M101" s="211" t="s">
        <v>19</v>
      </c>
      <c r="N101" s="212" t="s">
        <v>41</v>
      </c>
      <c r="O101" s="84"/>
      <c r="P101" s="213">
        <f>O101*H101</f>
        <v>0</v>
      </c>
      <c r="Q101" s="213">
        <v>0</v>
      </c>
      <c r="R101" s="213">
        <f>Q101*H101</f>
        <v>0</v>
      </c>
      <c r="S101" s="213">
        <v>0</v>
      </c>
      <c r="T101" s="214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5" t="s">
        <v>131</v>
      </c>
      <c r="AT101" s="215" t="s">
        <v>127</v>
      </c>
      <c r="AU101" s="215" t="s">
        <v>80</v>
      </c>
      <c r="AY101" s="17" t="s">
        <v>124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7" t="s">
        <v>78</v>
      </c>
      <c r="BK101" s="216">
        <f>ROUND(I101*H101,2)</f>
        <v>0</v>
      </c>
      <c r="BL101" s="17" t="s">
        <v>131</v>
      </c>
      <c r="BM101" s="215" t="s">
        <v>144</v>
      </c>
    </row>
    <row r="102" s="2" customFormat="1">
      <c r="A102" s="38"/>
      <c r="B102" s="39"/>
      <c r="C102" s="40"/>
      <c r="D102" s="217" t="s">
        <v>132</v>
      </c>
      <c r="E102" s="40"/>
      <c r="F102" s="218" t="s">
        <v>320</v>
      </c>
      <c r="G102" s="40"/>
      <c r="H102" s="40"/>
      <c r="I102" s="219"/>
      <c r="J102" s="40"/>
      <c r="K102" s="40"/>
      <c r="L102" s="44"/>
      <c r="M102" s="220"/>
      <c r="N102" s="221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132</v>
      </c>
      <c r="AU102" s="17" t="s">
        <v>80</v>
      </c>
    </row>
    <row r="103" s="2" customFormat="1" ht="16.5" customHeight="1">
      <c r="A103" s="38"/>
      <c r="B103" s="39"/>
      <c r="C103" s="204" t="s">
        <v>145</v>
      </c>
      <c r="D103" s="204" t="s">
        <v>127</v>
      </c>
      <c r="E103" s="205" t="s">
        <v>321</v>
      </c>
      <c r="F103" s="206" t="s">
        <v>322</v>
      </c>
      <c r="G103" s="207" t="s">
        <v>130</v>
      </c>
      <c r="H103" s="208">
        <v>2</v>
      </c>
      <c r="I103" s="209"/>
      <c r="J103" s="210">
        <f>ROUND(I103*H103,2)</f>
        <v>0</v>
      </c>
      <c r="K103" s="206" t="s">
        <v>19</v>
      </c>
      <c r="L103" s="44"/>
      <c r="M103" s="211" t="s">
        <v>19</v>
      </c>
      <c r="N103" s="212" t="s">
        <v>41</v>
      </c>
      <c r="O103" s="84"/>
      <c r="P103" s="213">
        <f>O103*H103</f>
        <v>0</v>
      </c>
      <c r="Q103" s="213">
        <v>0</v>
      </c>
      <c r="R103" s="213">
        <f>Q103*H103</f>
        <v>0</v>
      </c>
      <c r="S103" s="213">
        <v>0</v>
      </c>
      <c r="T103" s="214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5" t="s">
        <v>131</v>
      </c>
      <c r="AT103" s="215" t="s">
        <v>127</v>
      </c>
      <c r="AU103" s="215" t="s">
        <v>80</v>
      </c>
      <c r="AY103" s="17" t="s">
        <v>124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7" t="s">
        <v>78</v>
      </c>
      <c r="BK103" s="216">
        <f>ROUND(I103*H103,2)</f>
        <v>0</v>
      </c>
      <c r="BL103" s="17" t="s">
        <v>131</v>
      </c>
      <c r="BM103" s="215" t="s">
        <v>149</v>
      </c>
    </row>
    <row r="104" s="2" customFormat="1">
      <c r="A104" s="38"/>
      <c r="B104" s="39"/>
      <c r="C104" s="40"/>
      <c r="D104" s="217" t="s">
        <v>132</v>
      </c>
      <c r="E104" s="40"/>
      <c r="F104" s="218" t="s">
        <v>322</v>
      </c>
      <c r="G104" s="40"/>
      <c r="H104" s="40"/>
      <c r="I104" s="219"/>
      <c r="J104" s="40"/>
      <c r="K104" s="40"/>
      <c r="L104" s="44"/>
      <c r="M104" s="220"/>
      <c r="N104" s="221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132</v>
      </c>
      <c r="AU104" s="17" t="s">
        <v>80</v>
      </c>
    </row>
    <row r="105" s="2" customFormat="1" ht="16.5" customHeight="1">
      <c r="A105" s="38"/>
      <c r="B105" s="39"/>
      <c r="C105" s="204" t="s">
        <v>125</v>
      </c>
      <c r="D105" s="204" t="s">
        <v>127</v>
      </c>
      <c r="E105" s="205" t="s">
        <v>323</v>
      </c>
      <c r="F105" s="206" t="s">
        <v>324</v>
      </c>
      <c r="G105" s="207" t="s">
        <v>148</v>
      </c>
      <c r="H105" s="208">
        <v>130</v>
      </c>
      <c r="I105" s="209"/>
      <c r="J105" s="210">
        <f>ROUND(I105*H105,2)</f>
        <v>0</v>
      </c>
      <c r="K105" s="206" t="s">
        <v>19</v>
      </c>
      <c r="L105" s="44"/>
      <c r="M105" s="211" t="s">
        <v>19</v>
      </c>
      <c r="N105" s="212" t="s">
        <v>41</v>
      </c>
      <c r="O105" s="84"/>
      <c r="P105" s="213">
        <f>O105*H105</f>
        <v>0</v>
      </c>
      <c r="Q105" s="213">
        <v>0</v>
      </c>
      <c r="R105" s="213">
        <f>Q105*H105</f>
        <v>0</v>
      </c>
      <c r="S105" s="213">
        <v>0</v>
      </c>
      <c r="T105" s="214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5" t="s">
        <v>131</v>
      </c>
      <c r="AT105" s="215" t="s">
        <v>127</v>
      </c>
      <c r="AU105" s="215" t="s">
        <v>80</v>
      </c>
      <c r="AY105" s="17" t="s">
        <v>124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7" t="s">
        <v>78</v>
      </c>
      <c r="BK105" s="216">
        <f>ROUND(I105*H105,2)</f>
        <v>0</v>
      </c>
      <c r="BL105" s="17" t="s">
        <v>131</v>
      </c>
      <c r="BM105" s="215" t="s">
        <v>155</v>
      </c>
    </row>
    <row r="106" s="2" customFormat="1">
      <c r="A106" s="38"/>
      <c r="B106" s="39"/>
      <c r="C106" s="40"/>
      <c r="D106" s="217" t="s">
        <v>132</v>
      </c>
      <c r="E106" s="40"/>
      <c r="F106" s="218" t="s">
        <v>324</v>
      </c>
      <c r="G106" s="40"/>
      <c r="H106" s="40"/>
      <c r="I106" s="219"/>
      <c r="J106" s="40"/>
      <c r="K106" s="40"/>
      <c r="L106" s="44"/>
      <c r="M106" s="220"/>
      <c r="N106" s="221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132</v>
      </c>
      <c r="AU106" s="17" t="s">
        <v>80</v>
      </c>
    </row>
    <row r="107" s="12" customFormat="1" ht="22.8" customHeight="1">
      <c r="A107" s="12"/>
      <c r="B107" s="188"/>
      <c r="C107" s="189"/>
      <c r="D107" s="190" t="s">
        <v>69</v>
      </c>
      <c r="E107" s="202" t="s">
        <v>150</v>
      </c>
      <c r="F107" s="202" t="s">
        <v>151</v>
      </c>
      <c r="G107" s="189"/>
      <c r="H107" s="189"/>
      <c r="I107" s="192"/>
      <c r="J107" s="203">
        <f>BK107</f>
        <v>0</v>
      </c>
      <c r="K107" s="189"/>
      <c r="L107" s="194"/>
      <c r="M107" s="195"/>
      <c r="N107" s="196"/>
      <c r="O107" s="196"/>
      <c r="P107" s="197">
        <f>SUM(P108:P117)</f>
        <v>0</v>
      </c>
      <c r="Q107" s="196"/>
      <c r="R107" s="197">
        <f>SUM(R108:R117)</f>
        <v>0</v>
      </c>
      <c r="S107" s="196"/>
      <c r="T107" s="198">
        <f>SUM(T108:T117)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199" t="s">
        <v>78</v>
      </c>
      <c r="AT107" s="200" t="s">
        <v>69</v>
      </c>
      <c r="AU107" s="200" t="s">
        <v>78</v>
      </c>
      <c r="AY107" s="199" t="s">
        <v>124</v>
      </c>
      <c r="BK107" s="201">
        <f>SUM(BK108:BK117)</f>
        <v>0</v>
      </c>
    </row>
    <row r="108" s="2" customFormat="1" ht="16.5" customHeight="1">
      <c r="A108" s="38"/>
      <c r="B108" s="39"/>
      <c r="C108" s="204" t="s">
        <v>156</v>
      </c>
      <c r="D108" s="204" t="s">
        <v>127</v>
      </c>
      <c r="E108" s="205" t="s">
        <v>325</v>
      </c>
      <c r="F108" s="206" t="s">
        <v>326</v>
      </c>
      <c r="G108" s="207" t="s">
        <v>154</v>
      </c>
      <c r="H108" s="208">
        <v>3.1299999999999999</v>
      </c>
      <c r="I108" s="209"/>
      <c r="J108" s="210">
        <f>ROUND(I108*H108,2)</f>
        <v>0</v>
      </c>
      <c r="K108" s="206" t="s">
        <v>19</v>
      </c>
      <c r="L108" s="44"/>
      <c r="M108" s="211" t="s">
        <v>19</v>
      </c>
      <c r="N108" s="212" t="s">
        <v>41</v>
      </c>
      <c r="O108" s="84"/>
      <c r="P108" s="213">
        <f>O108*H108</f>
        <v>0</v>
      </c>
      <c r="Q108" s="213">
        <v>0</v>
      </c>
      <c r="R108" s="213">
        <f>Q108*H108</f>
        <v>0</v>
      </c>
      <c r="S108" s="213">
        <v>0</v>
      </c>
      <c r="T108" s="214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5" t="s">
        <v>131</v>
      </c>
      <c r="AT108" s="215" t="s">
        <v>127</v>
      </c>
      <c r="AU108" s="215" t="s">
        <v>80</v>
      </c>
      <c r="AY108" s="17" t="s">
        <v>124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7" t="s">
        <v>78</v>
      </c>
      <c r="BK108" s="216">
        <f>ROUND(I108*H108,2)</f>
        <v>0</v>
      </c>
      <c r="BL108" s="17" t="s">
        <v>131</v>
      </c>
      <c r="BM108" s="215" t="s">
        <v>159</v>
      </c>
    </row>
    <row r="109" s="2" customFormat="1">
      <c r="A109" s="38"/>
      <c r="B109" s="39"/>
      <c r="C109" s="40"/>
      <c r="D109" s="217" t="s">
        <v>132</v>
      </c>
      <c r="E109" s="40"/>
      <c r="F109" s="218" t="s">
        <v>326</v>
      </c>
      <c r="G109" s="40"/>
      <c r="H109" s="40"/>
      <c r="I109" s="219"/>
      <c r="J109" s="40"/>
      <c r="K109" s="40"/>
      <c r="L109" s="44"/>
      <c r="M109" s="220"/>
      <c r="N109" s="221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132</v>
      </c>
      <c r="AU109" s="17" t="s">
        <v>80</v>
      </c>
    </row>
    <row r="110" s="2" customFormat="1" ht="21.75" customHeight="1">
      <c r="A110" s="38"/>
      <c r="B110" s="39"/>
      <c r="C110" s="204" t="s">
        <v>144</v>
      </c>
      <c r="D110" s="204" t="s">
        <v>127</v>
      </c>
      <c r="E110" s="205" t="s">
        <v>157</v>
      </c>
      <c r="F110" s="206" t="s">
        <v>158</v>
      </c>
      <c r="G110" s="207" t="s">
        <v>154</v>
      </c>
      <c r="H110" s="208">
        <v>3.1299999999999999</v>
      </c>
      <c r="I110" s="209"/>
      <c r="J110" s="210">
        <f>ROUND(I110*H110,2)</f>
        <v>0</v>
      </c>
      <c r="K110" s="206" t="s">
        <v>19</v>
      </c>
      <c r="L110" s="44"/>
      <c r="M110" s="211" t="s">
        <v>19</v>
      </c>
      <c r="N110" s="212" t="s">
        <v>41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131</v>
      </c>
      <c r="AT110" s="215" t="s">
        <v>127</v>
      </c>
      <c r="AU110" s="215" t="s">
        <v>80</v>
      </c>
      <c r="AY110" s="17" t="s">
        <v>124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78</v>
      </c>
      <c r="BK110" s="216">
        <f>ROUND(I110*H110,2)</f>
        <v>0</v>
      </c>
      <c r="BL110" s="17" t="s">
        <v>131</v>
      </c>
      <c r="BM110" s="215" t="s">
        <v>162</v>
      </c>
    </row>
    <row r="111" s="2" customFormat="1">
      <c r="A111" s="38"/>
      <c r="B111" s="39"/>
      <c r="C111" s="40"/>
      <c r="D111" s="217" t="s">
        <v>132</v>
      </c>
      <c r="E111" s="40"/>
      <c r="F111" s="218" t="s">
        <v>158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132</v>
      </c>
      <c r="AU111" s="17" t="s">
        <v>80</v>
      </c>
    </row>
    <row r="112" s="2" customFormat="1" ht="16.5" customHeight="1">
      <c r="A112" s="38"/>
      <c r="B112" s="39"/>
      <c r="C112" s="204" t="s">
        <v>133</v>
      </c>
      <c r="D112" s="204" t="s">
        <v>127</v>
      </c>
      <c r="E112" s="205" t="s">
        <v>160</v>
      </c>
      <c r="F112" s="206" t="s">
        <v>161</v>
      </c>
      <c r="G112" s="207" t="s">
        <v>154</v>
      </c>
      <c r="H112" s="208">
        <v>3.1299999999999999</v>
      </c>
      <c r="I112" s="209"/>
      <c r="J112" s="210">
        <f>ROUND(I112*H112,2)</f>
        <v>0</v>
      </c>
      <c r="K112" s="206" t="s">
        <v>19</v>
      </c>
      <c r="L112" s="44"/>
      <c r="M112" s="211" t="s">
        <v>19</v>
      </c>
      <c r="N112" s="212" t="s">
        <v>41</v>
      </c>
      <c r="O112" s="84"/>
      <c r="P112" s="213">
        <f>O112*H112</f>
        <v>0</v>
      </c>
      <c r="Q112" s="213">
        <v>0</v>
      </c>
      <c r="R112" s="213">
        <f>Q112*H112</f>
        <v>0</v>
      </c>
      <c r="S112" s="213">
        <v>0</v>
      </c>
      <c r="T112" s="214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5" t="s">
        <v>131</v>
      </c>
      <c r="AT112" s="215" t="s">
        <v>127</v>
      </c>
      <c r="AU112" s="215" t="s">
        <v>80</v>
      </c>
      <c r="AY112" s="17" t="s">
        <v>124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7" t="s">
        <v>78</v>
      </c>
      <c r="BK112" s="216">
        <f>ROUND(I112*H112,2)</f>
        <v>0</v>
      </c>
      <c r="BL112" s="17" t="s">
        <v>131</v>
      </c>
      <c r="BM112" s="215" t="s">
        <v>165</v>
      </c>
    </row>
    <row r="113" s="2" customFormat="1">
      <c r="A113" s="38"/>
      <c r="B113" s="39"/>
      <c r="C113" s="40"/>
      <c r="D113" s="217" t="s">
        <v>132</v>
      </c>
      <c r="E113" s="40"/>
      <c r="F113" s="218" t="s">
        <v>161</v>
      </c>
      <c r="G113" s="40"/>
      <c r="H113" s="40"/>
      <c r="I113" s="219"/>
      <c r="J113" s="40"/>
      <c r="K113" s="40"/>
      <c r="L113" s="44"/>
      <c r="M113" s="220"/>
      <c r="N113" s="221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132</v>
      </c>
      <c r="AU113" s="17" t="s">
        <v>80</v>
      </c>
    </row>
    <row r="114" s="2" customFormat="1" ht="16.5" customHeight="1">
      <c r="A114" s="38"/>
      <c r="B114" s="39"/>
      <c r="C114" s="204" t="s">
        <v>149</v>
      </c>
      <c r="D114" s="204" t="s">
        <v>127</v>
      </c>
      <c r="E114" s="205" t="s">
        <v>163</v>
      </c>
      <c r="F114" s="206" t="s">
        <v>164</v>
      </c>
      <c r="G114" s="207" t="s">
        <v>154</v>
      </c>
      <c r="H114" s="208">
        <v>106.89</v>
      </c>
      <c r="I114" s="209"/>
      <c r="J114" s="210">
        <f>ROUND(I114*H114,2)</f>
        <v>0</v>
      </c>
      <c r="K114" s="206" t="s">
        <v>19</v>
      </c>
      <c r="L114" s="44"/>
      <c r="M114" s="211" t="s">
        <v>19</v>
      </c>
      <c r="N114" s="212" t="s">
        <v>41</v>
      </c>
      <c r="O114" s="84"/>
      <c r="P114" s="213">
        <f>O114*H114</f>
        <v>0</v>
      </c>
      <c r="Q114" s="213">
        <v>0</v>
      </c>
      <c r="R114" s="213">
        <f>Q114*H114</f>
        <v>0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131</v>
      </c>
      <c r="AT114" s="215" t="s">
        <v>127</v>
      </c>
      <c r="AU114" s="215" t="s">
        <v>80</v>
      </c>
      <c r="AY114" s="17" t="s">
        <v>124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78</v>
      </c>
      <c r="BK114" s="216">
        <f>ROUND(I114*H114,2)</f>
        <v>0</v>
      </c>
      <c r="BL114" s="17" t="s">
        <v>131</v>
      </c>
      <c r="BM114" s="215" t="s">
        <v>168</v>
      </c>
    </row>
    <row r="115" s="2" customFormat="1">
      <c r="A115" s="38"/>
      <c r="B115" s="39"/>
      <c r="C115" s="40"/>
      <c r="D115" s="217" t="s">
        <v>132</v>
      </c>
      <c r="E115" s="40"/>
      <c r="F115" s="218" t="s">
        <v>164</v>
      </c>
      <c r="G115" s="40"/>
      <c r="H115" s="40"/>
      <c r="I115" s="219"/>
      <c r="J115" s="40"/>
      <c r="K115" s="40"/>
      <c r="L115" s="44"/>
      <c r="M115" s="220"/>
      <c r="N115" s="22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132</v>
      </c>
      <c r="AU115" s="17" t="s">
        <v>80</v>
      </c>
    </row>
    <row r="116" s="2" customFormat="1" ht="21.75" customHeight="1">
      <c r="A116" s="38"/>
      <c r="B116" s="39"/>
      <c r="C116" s="204" t="s">
        <v>173</v>
      </c>
      <c r="D116" s="204" t="s">
        <v>127</v>
      </c>
      <c r="E116" s="205" t="s">
        <v>327</v>
      </c>
      <c r="F116" s="206" t="s">
        <v>328</v>
      </c>
      <c r="G116" s="207" t="s">
        <v>154</v>
      </c>
      <c r="H116" s="208">
        <v>3.1299999999999999</v>
      </c>
      <c r="I116" s="209"/>
      <c r="J116" s="210">
        <f>ROUND(I116*H116,2)</f>
        <v>0</v>
      </c>
      <c r="K116" s="206" t="s">
        <v>19</v>
      </c>
      <c r="L116" s="44"/>
      <c r="M116" s="211" t="s">
        <v>19</v>
      </c>
      <c r="N116" s="212" t="s">
        <v>41</v>
      </c>
      <c r="O116" s="84"/>
      <c r="P116" s="213">
        <f>O116*H116</f>
        <v>0</v>
      </c>
      <c r="Q116" s="213">
        <v>0</v>
      </c>
      <c r="R116" s="213">
        <f>Q116*H116</f>
        <v>0</v>
      </c>
      <c r="S116" s="213">
        <v>0</v>
      </c>
      <c r="T116" s="214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5" t="s">
        <v>131</v>
      </c>
      <c r="AT116" s="215" t="s">
        <v>127</v>
      </c>
      <c r="AU116" s="215" t="s">
        <v>80</v>
      </c>
      <c r="AY116" s="17" t="s">
        <v>124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7" t="s">
        <v>78</v>
      </c>
      <c r="BK116" s="216">
        <f>ROUND(I116*H116,2)</f>
        <v>0</v>
      </c>
      <c r="BL116" s="17" t="s">
        <v>131</v>
      </c>
      <c r="BM116" s="215" t="s">
        <v>176</v>
      </c>
    </row>
    <row r="117" s="2" customFormat="1">
      <c r="A117" s="38"/>
      <c r="B117" s="39"/>
      <c r="C117" s="40"/>
      <c r="D117" s="217" t="s">
        <v>132</v>
      </c>
      <c r="E117" s="40"/>
      <c r="F117" s="218" t="s">
        <v>328</v>
      </c>
      <c r="G117" s="40"/>
      <c r="H117" s="40"/>
      <c r="I117" s="219"/>
      <c r="J117" s="40"/>
      <c r="K117" s="40"/>
      <c r="L117" s="44"/>
      <c r="M117" s="220"/>
      <c r="N117" s="221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132</v>
      </c>
      <c r="AU117" s="17" t="s">
        <v>80</v>
      </c>
    </row>
    <row r="118" s="12" customFormat="1" ht="25.92" customHeight="1">
      <c r="A118" s="12"/>
      <c r="B118" s="188"/>
      <c r="C118" s="189"/>
      <c r="D118" s="190" t="s">
        <v>69</v>
      </c>
      <c r="E118" s="191" t="s">
        <v>169</v>
      </c>
      <c r="F118" s="191" t="s">
        <v>170</v>
      </c>
      <c r="G118" s="189"/>
      <c r="H118" s="189"/>
      <c r="I118" s="192"/>
      <c r="J118" s="193">
        <f>BK118</f>
        <v>0</v>
      </c>
      <c r="K118" s="189"/>
      <c r="L118" s="194"/>
      <c r="M118" s="195"/>
      <c r="N118" s="196"/>
      <c r="O118" s="196"/>
      <c r="P118" s="197">
        <f>P119</f>
        <v>0</v>
      </c>
      <c r="Q118" s="196"/>
      <c r="R118" s="197">
        <f>R119</f>
        <v>0</v>
      </c>
      <c r="S118" s="196"/>
      <c r="T118" s="198">
        <f>T119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199" t="s">
        <v>80</v>
      </c>
      <c r="AT118" s="200" t="s">
        <v>69</v>
      </c>
      <c r="AU118" s="200" t="s">
        <v>70</v>
      </c>
      <c r="AY118" s="199" t="s">
        <v>124</v>
      </c>
      <c r="BK118" s="201">
        <f>BK119</f>
        <v>0</v>
      </c>
    </row>
    <row r="119" s="12" customFormat="1" ht="22.8" customHeight="1">
      <c r="A119" s="12"/>
      <c r="B119" s="188"/>
      <c r="C119" s="189"/>
      <c r="D119" s="190" t="s">
        <v>69</v>
      </c>
      <c r="E119" s="202" t="s">
        <v>171</v>
      </c>
      <c r="F119" s="202" t="s">
        <v>172</v>
      </c>
      <c r="G119" s="189"/>
      <c r="H119" s="189"/>
      <c r="I119" s="192"/>
      <c r="J119" s="203">
        <f>BK119</f>
        <v>0</v>
      </c>
      <c r="K119" s="189"/>
      <c r="L119" s="194"/>
      <c r="M119" s="195"/>
      <c r="N119" s="196"/>
      <c r="O119" s="196"/>
      <c r="P119" s="197">
        <f>SUM(P120:P153)</f>
        <v>0</v>
      </c>
      <c r="Q119" s="196"/>
      <c r="R119" s="197">
        <f>SUM(R120:R153)</f>
        <v>0</v>
      </c>
      <c r="S119" s="196"/>
      <c r="T119" s="198">
        <f>SUM(T120:T153)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199" t="s">
        <v>80</v>
      </c>
      <c r="AT119" s="200" t="s">
        <v>69</v>
      </c>
      <c r="AU119" s="200" t="s">
        <v>78</v>
      </c>
      <c r="AY119" s="199" t="s">
        <v>124</v>
      </c>
      <c r="BK119" s="201">
        <f>SUM(BK120:BK153)</f>
        <v>0</v>
      </c>
    </row>
    <row r="120" s="2" customFormat="1" ht="16.5" customHeight="1">
      <c r="A120" s="38"/>
      <c r="B120" s="39"/>
      <c r="C120" s="204" t="s">
        <v>155</v>
      </c>
      <c r="D120" s="204" t="s">
        <v>127</v>
      </c>
      <c r="E120" s="205" t="s">
        <v>329</v>
      </c>
      <c r="F120" s="206" t="s">
        <v>330</v>
      </c>
      <c r="G120" s="207" t="s">
        <v>148</v>
      </c>
      <c r="H120" s="208">
        <v>125</v>
      </c>
      <c r="I120" s="209"/>
      <c r="J120" s="210">
        <f>ROUND(I120*H120,2)</f>
        <v>0</v>
      </c>
      <c r="K120" s="206" t="s">
        <v>19</v>
      </c>
      <c r="L120" s="44"/>
      <c r="M120" s="211" t="s">
        <v>19</v>
      </c>
      <c r="N120" s="212" t="s">
        <v>41</v>
      </c>
      <c r="O120" s="84"/>
      <c r="P120" s="213">
        <f>O120*H120</f>
        <v>0</v>
      </c>
      <c r="Q120" s="213">
        <v>0</v>
      </c>
      <c r="R120" s="213">
        <f>Q120*H120</f>
        <v>0</v>
      </c>
      <c r="S120" s="213">
        <v>0</v>
      </c>
      <c r="T120" s="214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5" t="s">
        <v>162</v>
      </c>
      <c r="AT120" s="215" t="s">
        <v>127</v>
      </c>
      <c r="AU120" s="215" t="s">
        <v>80</v>
      </c>
      <c r="AY120" s="17" t="s">
        <v>124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7" t="s">
        <v>78</v>
      </c>
      <c r="BK120" s="216">
        <f>ROUND(I120*H120,2)</f>
        <v>0</v>
      </c>
      <c r="BL120" s="17" t="s">
        <v>162</v>
      </c>
      <c r="BM120" s="215" t="s">
        <v>181</v>
      </c>
    </row>
    <row r="121" s="2" customFormat="1">
      <c r="A121" s="38"/>
      <c r="B121" s="39"/>
      <c r="C121" s="40"/>
      <c r="D121" s="217" t="s">
        <v>132</v>
      </c>
      <c r="E121" s="40"/>
      <c r="F121" s="218" t="s">
        <v>330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132</v>
      </c>
      <c r="AU121" s="17" t="s">
        <v>80</v>
      </c>
    </row>
    <row r="122" s="2" customFormat="1" ht="16.5" customHeight="1">
      <c r="A122" s="38"/>
      <c r="B122" s="39"/>
      <c r="C122" s="222" t="s">
        <v>185</v>
      </c>
      <c r="D122" s="222" t="s">
        <v>177</v>
      </c>
      <c r="E122" s="223" t="s">
        <v>331</v>
      </c>
      <c r="F122" s="224" t="s">
        <v>332</v>
      </c>
      <c r="G122" s="225" t="s">
        <v>148</v>
      </c>
      <c r="H122" s="226">
        <v>143.75</v>
      </c>
      <c r="I122" s="227"/>
      <c r="J122" s="228">
        <f>ROUND(I122*H122,2)</f>
        <v>0</v>
      </c>
      <c r="K122" s="224" t="s">
        <v>19</v>
      </c>
      <c r="L122" s="229"/>
      <c r="M122" s="230" t="s">
        <v>19</v>
      </c>
      <c r="N122" s="231" t="s">
        <v>41</v>
      </c>
      <c r="O122" s="84"/>
      <c r="P122" s="213">
        <f>O122*H122</f>
        <v>0</v>
      </c>
      <c r="Q122" s="213">
        <v>0</v>
      </c>
      <c r="R122" s="213">
        <f>Q122*H122</f>
        <v>0</v>
      </c>
      <c r="S122" s="213">
        <v>0</v>
      </c>
      <c r="T122" s="214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5" t="s">
        <v>180</v>
      </c>
      <c r="AT122" s="215" t="s">
        <v>177</v>
      </c>
      <c r="AU122" s="215" t="s">
        <v>80</v>
      </c>
      <c r="AY122" s="17" t="s">
        <v>124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7" t="s">
        <v>78</v>
      </c>
      <c r="BK122" s="216">
        <f>ROUND(I122*H122,2)</f>
        <v>0</v>
      </c>
      <c r="BL122" s="17" t="s">
        <v>162</v>
      </c>
      <c r="BM122" s="215" t="s">
        <v>188</v>
      </c>
    </row>
    <row r="123" s="2" customFormat="1">
      <c r="A123" s="38"/>
      <c r="B123" s="39"/>
      <c r="C123" s="40"/>
      <c r="D123" s="217" t="s">
        <v>132</v>
      </c>
      <c r="E123" s="40"/>
      <c r="F123" s="218" t="s">
        <v>332</v>
      </c>
      <c r="G123" s="40"/>
      <c r="H123" s="40"/>
      <c r="I123" s="219"/>
      <c r="J123" s="40"/>
      <c r="K123" s="40"/>
      <c r="L123" s="44"/>
      <c r="M123" s="220"/>
      <c r="N123" s="221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132</v>
      </c>
      <c r="AU123" s="17" t="s">
        <v>80</v>
      </c>
    </row>
    <row r="124" s="13" customFormat="1">
      <c r="A124" s="13"/>
      <c r="B124" s="232"/>
      <c r="C124" s="233"/>
      <c r="D124" s="217" t="s">
        <v>182</v>
      </c>
      <c r="E124" s="234" t="s">
        <v>19</v>
      </c>
      <c r="F124" s="235" t="s">
        <v>333</v>
      </c>
      <c r="G124" s="233"/>
      <c r="H124" s="236">
        <v>143.75</v>
      </c>
      <c r="I124" s="237"/>
      <c r="J124" s="233"/>
      <c r="K124" s="233"/>
      <c r="L124" s="238"/>
      <c r="M124" s="239"/>
      <c r="N124" s="240"/>
      <c r="O124" s="240"/>
      <c r="P124" s="240"/>
      <c r="Q124" s="240"/>
      <c r="R124" s="240"/>
      <c r="S124" s="240"/>
      <c r="T124" s="241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2" t="s">
        <v>182</v>
      </c>
      <c r="AU124" s="242" t="s">
        <v>80</v>
      </c>
      <c r="AV124" s="13" t="s">
        <v>80</v>
      </c>
      <c r="AW124" s="13" t="s">
        <v>32</v>
      </c>
      <c r="AX124" s="13" t="s">
        <v>70</v>
      </c>
      <c r="AY124" s="242" t="s">
        <v>124</v>
      </c>
    </row>
    <row r="125" s="14" customFormat="1">
      <c r="A125" s="14"/>
      <c r="B125" s="243"/>
      <c r="C125" s="244"/>
      <c r="D125" s="217" t="s">
        <v>182</v>
      </c>
      <c r="E125" s="245" t="s">
        <v>19</v>
      </c>
      <c r="F125" s="246" t="s">
        <v>184</v>
      </c>
      <c r="G125" s="244"/>
      <c r="H125" s="247">
        <v>143.75</v>
      </c>
      <c r="I125" s="248"/>
      <c r="J125" s="244"/>
      <c r="K125" s="244"/>
      <c r="L125" s="249"/>
      <c r="M125" s="250"/>
      <c r="N125" s="251"/>
      <c r="O125" s="251"/>
      <c r="P125" s="251"/>
      <c r="Q125" s="251"/>
      <c r="R125" s="251"/>
      <c r="S125" s="251"/>
      <c r="T125" s="252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3" t="s">
        <v>182</v>
      </c>
      <c r="AU125" s="253" t="s">
        <v>80</v>
      </c>
      <c r="AV125" s="14" t="s">
        <v>131</v>
      </c>
      <c r="AW125" s="14" t="s">
        <v>32</v>
      </c>
      <c r="AX125" s="14" t="s">
        <v>78</v>
      </c>
      <c r="AY125" s="253" t="s">
        <v>124</v>
      </c>
    </row>
    <row r="126" s="2" customFormat="1" ht="16.5" customHeight="1">
      <c r="A126" s="38"/>
      <c r="B126" s="39"/>
      <c r="C126" s="204" t="s">
        <v>159</v>
      </c>
      <c r="D126" s="204" t="s">
        <v>127</v>
      </c>
      <c r="E126" s="205" t="s">
        <v>334</v>
      </c>
      <c r="F126" s="206" t="s">
        <v>335</v>
      </c>
      <c r="G126" s="207" t="s">
        <v>148</v>
      </c>
      <c r="H126" s="208">
        <v>80</v>
      </c>
      <c r="I126" s="209"/>
      <c r="J126" s="210">
        <f>ROUND(I126*H126,2)</f>
        <v>0</v>
      </c>
      <c r="K126" s="206" t="s">
        <v>19</v>
      </c>
      <c r="L126" s="44"/>
      <c r="M126" s="211" t="s">
        <v>19</v>
      </c>
      <c r="N126" s="212" t="s">
        <v>41</v>
      </c>
      <c r="O126" s="84"/>
      <c r="P126" s="213">
        <f>O126*H126</f>
        <v>0</v>
      </c>
      <c r="Q126" s="213">
        <v>0</v>
      </c>
      <c r="R126" s="213">
        <f>Q126*H126</f>
        <v>0</v>
      </c>
      <c r="S126" s="213">
        <v>0</v>
      </c>
      <c r="T126" s="214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5" t="s">
        <v>162</v>
      </c>
      <c r="AT126" s="215" t="s">
        <v>127</v>
      </c>
      <c r="AU126" s="215" t="s">
        <v>80</v>
      </c>
      <c r="AY126" s="17" t="s">
        <v>124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7" t="s">
        <v>78</v>
      </c>
      <c r="BK126" s="216">
        <f>ROUND(I126*H126,2)</f>
        <v>0</v>
      </c>
      <c r="BL126" s="17" t="s">
        <v>162</v>
      </c>
      <c r="BM126" s="215" t="s">
        <v>191</v>
      </c>
    </row>
    <row r="127" s="2" customFormat="1">
      <c r="A127" s="38"/>
      <c r="B127" s="39"/>
      <c r="C127" s="40"/>
      <c r="D127" s="217" t="s">
        <v>132</v>
      </c>
      <c r="E127" s="40"/>
      <c r="F127" s="218" t="s">
        <v>335</v>
      </c>
      <c r="G127" s="40"/>
      <c r="H127" s="40"/>
      <c r="I127" s="219"/>
      <c r="J127" s="40"/>
      <c r="K127" s="40"/>
      <c r="L127" s="44"/>
      <c r="M127" s="220"/>
      <c r="N127" s="221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132</v>
      </c>
      <c r="AU127" s="17" t="s">
        <v>80</v>
      </c>
    </row>
    <row r="128" s="2" customFormat="1" ht="16.5" customHeight="1">
      <c r="A128" s="38"/>
      <c r="B128" s="39"/>
      <c r="C128" s="222" t="s">
        <v>8</v>
      </c>
      <c r="D128" s="222" t="s">
        <v>177</v>
      </c>
      <c r="E128" s="223" t="s">
        <v>336</v>
      </c>
      <c r="F128" s="224" t="s">
        <v>337</v>
      </c>
      <c r="G128" s="225" t="s">
        <v>148</v>
      </c>
      <c r="H128" s="226">
        <v>92</v>
      </c>
      <c r="I128" s="227"/>
      <c r="J128" s="228">
        <f>ROUND(I128*H128,2)</f>
        <v>0</v>
      </c>
      <c r="K128" s="224" t="s">
        <v>19</v>
      </c>
      <c r="L128" s="229"/>
      <c r="M128" s="230" t="s">
        <v>19</v>
      </c>
      <c r="N128" s="231" t="s">
        <v>41</v>
      </c>
      <c r="O128" s="84"/>
      <c r="P128" s="213">
        <f>O128*H128</f>
        <v>0</v>
      </c>
      <c r="Q128" s="213">
        <v>0</v>
      </c>
      <c r="R128" s="213">
        <f>Q128*H128</f>
        <v>0</v>
      </c>
      <c r="S128" s="213">
        <v>0</v>
      </c>
      <c r="T128" s="21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5" t="s">
        <v>180</v>
      </c>
      <c r="AT128" s="215" t="s">
        <v>177</v>
      </c>
      <c r="AU128" s="215" t="s">
        <v>80</v>
      </c>
      <c r="AY128" s="17" t="s">
        <v>124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7" t="s">
        <v>78</v>
      </c>
      <c r="BK128" s="216">
        <f>ROUND(I128*H128,2)</f>
        <v>0</v>
      </c>
      <c r="BL128" s="17" t="s">
        <v>162</v>
      </c>
      <c r="BM128" s="215" t="s">
        <v>193</v>
      </c>
    </row>
    <row r="129" s="2" customFormat="1">
      <c r="A129" s="38"/>
      <c r="B129" s="39"/>
      <c r="C129" s="40"/>
      <c r="D129" s="217" t="s">
        <v>132</v>
      </c>
      <c r="E129" s="40"/>
      <c r="F129" s="218" t="s">
        <v>337</v>
      </c>
      <c r="G129" s="40"/>
      <c r="H129" s="40"/>
      <c r="I129" s="219"/>
      <c r="J129" s="40"/>
      <c r="K129" s="40"/>
      <c r="L129" s="44"/>
      <c r="M129" s="220"/>
      <c r="N129" s="221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132</v>
      </c>
      <c r="AU129" s="17" t="s">
        <v>80</v>
      </c>
    </row>
    <row r="130" s="13" customFormat="1">
      <c r="A130" s="13"/>
      <c r="B130" s="232"/>
      <c r="C130" s="233"/>
      <c r="D130" s="217" t="s">
        <v>182</v>
      </c>
      <c r="E130" s="234" t="s">
        <v>19</v>
      </c>
      <c r="F130" s="235" t="s">
        <v>338</v>
      </c>
      <c r="G130" s="233"/>
      <c r="H130" s="236">
        <v>92</v>
      </c>
      <c r="I130" s="237"/>
      <c r="J130" s="233"/>
      <c r="K130" s="233"/>
      <c r="L130" s="238"/>
      <c r="M130" s="239"/>
      <c r="N130" s="240"/>
      <c r="O130" s="240"/>
      <c r="P130" s="240"/>
      <c r="Q130" s="240"/>
      <c r="R130" s="240"/>
      <c r="S130" s="240"/>
      <c r="T130" s="24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2" t="s">
        <v>182</v>
      </c>
      <c r="AU130" s="242" t="s">
        <v>80</v>
      </c>
      <c r="AV130" s="13" t="s">
        <v>80</v>
      </c>
      <c r="AW130" s="13" t="s">
        <v>32</v>
      </c>
      <c r="AX130" s="13" t="s">
        <v>70</v>
      </c>
      <c r="AY130" s="242" t="s">
        <v>124</v>
      </c>
    </row>
    <row r="131" s="14" customFormat="1">
      <c r="A131" s="14"/>
      <c r="B131" s="243"/>
      <c r="C131" s="244"/>
      <c r="D131" s="217" t="s">
        <v>182</v>
      </c>
      <c r="E131" s="245" t="s">
        <v>19</v>
      </c>
      <c r="F131" s="246" t="s">
        <v>184</v>
      </c>
      <c r="G131" s="244"/>
      <c r="H131" s="247">
        <v>92</v>
      </c>
      <c r="I131" s="248"/>
      <c r="J131" s="244"/>
      <c r="K131" s="244"/>
      <c r="L131" s="249"/>
      <c r="M131" s="250"/>
      <c r="N131" s="251"/>
      <c r="O131" s="251"/>
      <c r="P131" s="251"/>
      <c r="Q131" s="251"/>
      <c r="R131" s="251"/>
      <c r="S131" s="251"/>
      <c r="T131" s="252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3" t="s">
        <v>182</v>
      </c>
      <c r="AU131" s="253" t="s">
        <v>80</v>
      </c>
      <c r="AV131" s="14" t="s">
        <v>131</v>
      </c>
      <c r="AW131" s="14" t="s">
        <v>32</v>
      </c>
      <c r="AX131" s="14" t="s">
        <v>78</v>
      </c>
      <c r="AY131" s="253" t="s">
        <v>124</v>
      </c>
    </row>
    <row r="132" s="2" customFormat="1" ht="16.5" customHeight="1">
      <c r="A132" s="38"/>
      <c r="B132" s="39"/>
      <c r="C132" s="204" t="s">
        <v>162</v>
      </c>
      <c r="D132" s="204" t="s">
        <v>127</v>
      </c>
      <c r="E132" s="205" t="s">
        <v>205</v>
      </c>
      <c r="F132" s="206" t="s">
        <v>206</v>
      </c>
      <c r="G132" s="207" t="s">
        <v>137</v>
      </c>
      <c r="H132" s="208">
        <v>26</v>
      </c>
      <c r="I132" s="209"/>
      <c r="J132" s="210">
        <f>ROUND(I132*H132,2)</f>
        <v>0</v>
      </c>
      <c r="K132" s="206" t="s">
        <v>19</v>
      </c>
      <c r="L132" s="44"/>
      <c r="M132" s="211" t="s">
        <v>19</v>
      </c>
      <c r="N132" s="212" t="s">
        <v>41</v>
      </c>
      <c r="O132" s="84"/>
      <c r="P132" s="213">
        <f>O132*H132</f>
        <v>0</v>
      </c>
      <c r="Q132" s="213">
        <v>0</v>
      </c>
      <c r="R132" s="213">
        <f>Q132*H132</f>
        <v>0</v>
      </c>
      <c r="S132" s="213">
        <v>0</v>
      </c>
      <c r="T132" s="21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5" t="s">
        <v>162</v>
      </c>
      <c r="AT132" s="215" t="s">
        <v>127</v>
      </c>
      <c r="AU132" s="215" t="s">
        <v>80</v>
      </c>
      <c r="AY132" s="17" t="s">
        <v>124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78</v>
      </c>
      <c r="BK132" s="216">
        <f>ROUND(I132*H132,2)</f>
        <v>0</v>
      </c>
      <c r="BL132" s="17" t="s">
        <v>162</v>
      </c>
      <c r="BM132" s="215" t="s">
        <v>180</v>
      </c>
    </row>
    <row r="133" s="2" customFormat="1">
      <c r="A133" s="38"/>
      <c r="B133" s="39"/>
      <c r="C133" s="40"/>
      <c r="D133" s="217" t="s">
        <v>132</v>
      </c>
      <c r="E133" s="40"/>
      <c r="F133" s="218" t="s">
        <v>206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132</v>
      </c>
      <c r="AU133" s="17" t="s">
        <v>80</v>
      </c>
    </row>
    <row r="134" s="2" customFormat="1" ht="16.5" customHeight="1">
      <c r="A134" s="38"/>
      <c r="B134" s="39"/>
      <c r="C134" s="204" t="s">
        <v>196</v>
      </c>
      <c r="D134" s="204" t="s">
        <v>127</v>
      </c>
      <c r="E134" s="205" t="s">
        <v>215</v>
      </c>
      <c r="F134" s="206" t="s">
        <v>216</v>
      </c>
      <c r="G134" s="207" t="s">
        <v>137</v>
      </c>
      <c r="H134" s="208">
        <v>26</v>
      </c>
      <c r="I134" s="209"/>
      <c r="J134" s="210">
        <f>ROUND(I134*H134,2)</f>
        <v>0</v>
      </c>
      <c r="K134" s="206" t="s">
        <v>19</v>
      </c>
      <c r="L134" s="44"/>
      <c r="M134" s="211" t="s">
        <v>19</v>
      </c>
      <c r="N134" s="212" t="s">
        <v>41</v>
      </c>
      <c r="O134" s="84"/>
      <c r="P134" s="213">
        <f>O134*H134</f>
        <v>0</v>
      </c>
      <c r="Q134" s="213">
        <v>0</v>
      </c>
      <c r="R134" s="213">
        <f>Q134*H134</f>
        <v>0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162</v>
      </c>
      <c r="AT134" s="215" t="s">
        <v>127</v>
      </c>
      <c r="AU134" s="215" t="s">
        <v>80</v>
      </c>
      <c r="AY134" s="17" t="s">
        <v>124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78</v>
      </c>
      <c r="BK134" s="216">
        <f>ROUND(I134*H134,2)</f>
        <v>0</v>
      </c>
      <c r="BL134" s="17" t="s">
        <v>162</v>
      </c>
      <c r="BM134" s="215" t="s">
        <v>197</v>
      </c>
    </row>
    <row r="135" s="2" customFormat="1">
      <c r="A135" s="38"/>
      <c r="B135" s="39"/>
      <c r="C135" s="40"/>
      <c r="D135" s="217" t="s">
        <v>132</v>
      </c>
      <c r="E135" s="40"/>
      <c r="F135" s="218" t="s">
        <v>216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132</v>
      </c>
      <c r="AU135" s="17" t="s">
        <v>80</v>
      </c>
    </row>
    <row r="136" s="2" customFormat="1" ht="16.5" customHeight="1">
      <c r="A136" s="38"/>
      <c r="B136" s="39"/>
      <c r="C136" s="204" t="s">
        <v>165</v>
      </c>
      <c r="D136" s="204" t="s">
        <v>127</v>
      </c>
      <c r="E136" s="205" t="s">
        <v>339</v>
      </c>
      <c r="F136" s="206" t="s">
        <v>340</v>
      </c>
      <c r="G136" s="207" t="s">
        <v>137</v>
      </c>
      <c r="H136" s="208">
        <v>2</v>
      </c>
      <c r="I136" s="209"/>
      <c r="J136" s="210">
        <f>ROUND(I136*H136,2)</f>
        <v>0</v>
      </c>
      <c r="K136" s="206" t="s">
        <v>19</v>
      </c>
      <c r="L136" s="44"/>
      <c r="M136" s="211" t="s">
        <v>19</v>
      </c>
      <c r="N136" s="212" t="s">
        <v>41</v>
      </c>
      <c r="O136" s="84"/>
      <c r="P136" s="213">
        <f>O136*H136</f>
        <v>0</v>
      </c>
      <c r="Q136" s="213">
        <v>0</v>
      </c>
      <c r="R136" s="213">
        <f>Q136*H136</f>
        <v>0</v>
      </c>
      <c r="S136" s="213">
        <v>0</v>
      </c>
      <c r="T136" s="214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5" t="s">
        <v>162</v>
      </c>
      <c r="AT136" s="215" t="s">
        <v>127</v>
      </c>
      <c r="AU136" s="215" t="s">
        <v>80</v>
      </c>
      <c r="AY136" s="17" t="s">
        <v>124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7" t="s">
        <v>78</v>
      </c>
      <c r="BK136" s="216">
        <f>ROUND(I136*H136,2)</f>
        <v>0</v>
      </c>
      <c r="BL136" s="17" t="s">
        <v>162</v>
      </c>
      <c r="BM136" s="215" t="s">
        <v>200</v>
      </c>
    </row>
    <row r="137" s="2" customFormat="1">
      <c r="A137" s="38"/>
      <c r="B137" s="39"/>
      <c r="C137" s="40"/>
      <c r="D137" s="217" t="s">
        <v>132</v>
      </c>
      <c r="E137" s="40"/>
      <c r="F137" s="218" t="s">
        <v>340</v>
      </c>
      <c r="G137" s="40"/>
      <c r="H137" s="40"/>
      <c r="I137" s="219"/>
      <c r="J137" s="40"/>
      <c r="K137" s="40"/>
      <c r="L137" s="44"/>
      <c r="M137" s="220"/>
      <c r="N137" s="221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132</v>
      </c>
      <c r="AU137" s="17" t="s">
        <v>80</v>
      </c>
    </row>
    <row r="138" s="2" customFormat="1" ht="16.5" customHeight="1">
      <c r="A138" s="38"/>
      <c r="B138" s="39"/>
      <c r="C138" s="222" t="s">
        <v>201</v>
      </c>
      <c r="D138" s="222" t="s">
        <v>177</v>
      </c>
      <c r="E138" s="223" t="s">
        <v>341</v>
      </c>
      <c r="F138" s="224" t="s">
        <v>342</v>
      </c>
      <c r="G138" s="225" t="s">
        <v>137</v>
      </c>
      <c r="H138" s="226">
        <v>2</v>
      </c>
      <c r="I138" s="227"/>
      <c r="J138" s="228">
        <f>ROUND(I138*H138,2)</f>
        <v>0</v>
      </c>
      <c r="K138" s="224" t="s">
        <v>19</v>
      </c>
      <c r="L138" s="229"/>
      <c r="M138" s="230" t="s">
        <v>19</v>
      </c>
      <c r="N138" s="231" t="s">
        <v>41</v>
      </c>
      <c r="O138" s="84"/>
      <c r="P138" s="213">
        <f>O138*H138</f>
        <v>0</v>
      </c>
      <c r="Q138" s="213">
        <v>0</v>
      </c>
      <c r="R138" s="213">
        <f>Q138*H138</f>
        <v>0</v>
      </c>
      <c r="S138" s="213">
        <v>0</v>
      </c>
      <c r="T138" s="21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5" t="s">
        <v>180</v>
      </c>
      <c r="AT138" s="215" t="s">
        <v>177</v>
      </c>
      <c r="AU138" s="215" t="s">
        <v>80</v>
      </c>
      <c r="AY138" s="17" t="s">
        <v>124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7" t="s">
        <v>78</v>
      </c>
      <c r="BK138" s="216">
        <f>ROUND(I138*H138,2)</f>
        <v>0</v>
      </c>
      <c r="BL138" s="17" t="s">
        <v>162</v>
      </c>
      <c r="BM138" s="215" t="s">
        <v>204</v>
      </c>
    </row>
    <row r="139" s="2" customFormat="1">
      <c r="A139" s="38"/>
      <c r="B139" s="39"/>
      <c r="C139" s="40"/>
      <c r="D139" s="217" t="s">
        <v>132</v>
      </c>
      <c r="E139" s="40"/>
      <c r="F139" s="218" t="s">
        <v>342</v>
      </c>
      <c r="G139" s="40"/>
      <c r="H139" s="40"/>
      <c r="I139" s="219"/>
      <c r="J139" s="40"/>
      <c r="K139" s="40"/>
      <c r="L139" s="44"/>
      <c r="M139" s="220"/>
      <c r="N139" s="221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132</v>
      </c>
      <c r="AU139" s="17" t="s">
        <v>80</v>
      </c>
    </row>
    <row r="140" s="2" customFormat="1" ht="21.75" customHeight="1">
      <c r="A140" s="38"/>
      <c r="B140" s="39"/>
      <c r="C140" s="204" t="s">
        <v>168</v>
      </c>
      <c r="D140" s="204" t="s">
        <v>127</v>
      </c>
      <c r="E140" s="205" t="s">
        <v>343</v>
      </c>
      <c r="F140" s="206" t="s">
        <v>344</v>
      </c>
      <c r="G140" s="207" t="s">
        <v>137</v>
      </c>
      <c r="H140" s="208">
        <v>20</v>
      </c>
      <c r="I140" s="209"/>
      <c r="J140" s="210">
        <f>ROUND(I140*H140,2)</f>
        <v>0</v>
      </c>
      <c r="K140" s="206" t="s">
        <v>19</v>
      </c>
      <c r="L140" s="44"/>
      <c r="M140" s="211" t="s">
        <v>19</v>
      </c>
      <c r="N140" s="212" t="s">
        <v>41</v>
      </c>
      <c r="O140" s="84"/>
      <c r="P140" s="213">
        <f>O140*H140</f>
        <v>0</v>
      </c>
      <c r="Q140" s="213">
        <v>0</v>
      </c>
      <c r="R140" s="213">
        <f>Q140*H140</f>
        <v>0</v>
      </c>
      <c r="S140" s="213">
        <v>0</v>
      </c>
      <c r="T140" s="214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15" t="s">
        <v>162</v>
      </c>
      <c r="AT140" s="215" t="s">
        <v>127</v>
      </c>
      <c r="AU140" s="215" t="s">
        <v>80</v>
      </c>
      <c r="AY140" s="17" t="s">
        <v>124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7" t="s">
        <v>78</v>
      </c>
      <c r="BK140" s="216">
        <f>ROUND(I140*H140,2)</f>
        <v>0</v>
      </c>
      <c r="BL140" s="17" t="s">
        <v>162</v>
      </c>
      <c r="BM140" s="215" t="s">
        <v>207</v>
      </c>
    </row>
    <row r="141" s="2" customFormat="1">
      <c r="A141" s="38"/>
      <c r="B141" s="39"/>
      <c r="C141" s="40"/>
      <c r="D141" s="217" t="s">
        <v>132</v>
      </c>
      <c r="E141" s="40"/>
      <c r="F141" s="218" t="s">
        <v>344</v>
      </c>
      <c r="G141" s="40"/>
      <c r="H141" s="40"/>
      <c r="I141" s="219"/>
      <c r="J141" s="40"/>
      <c r="K141" s="40"/>
      <c r="L141" s="44"/>
      <c r="M141" s="220"/>
      <c r="N141" s="221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132</v>
      </c>
      <c r="AU141" s="17" t="s">
        <v>80</v>
      </c>
    </row>
    <row r="142" s="2" customFormat="1" ht="16.5" customHeight="1">
      <c r="A142" s="38"/>
      <c r="B142" s="39"/>
      <c r="C142" s="222" t="s">
        <v>7</v>
      </c>
      <c r="D142" s="222" t="s">
        <v>177</v>
      </c>
      <c r="E142" s="223" t="s">
        <v>345</v>
      </c>
      <c r="F142" s="224" t="s">
        <v>346</v>
      </c>
      <c r="G142" s="225" t="s">
        <v>137</v>
      </c>
      <c r="H142" s="226">
        <v>20</v>
      </c>
      <c r="I142" s="227"/>
      <c r="J142" s="228">
        <f>ROUND(I142*H142,2)</f>
        <v>0</v>
      </c>
      <c r="K142" s="224" t="s">
        <v>19</v>
      </c>
      <c r="L142" s="229"/>
      <c r="M142" s="230" t="s">
        <v>19</v>
      </c>
      <c r="N142" s="231" t="s">
        <v>41</v>
      </c>
      <c r="O142" s="84"/>
      <c r="P142" s="213">
        <f>O142*H142</f>
        <v>0</v>
      </c>
      <c r="Q142" s="213">
        <v>0</v>
      </c>
      <c r="R142" s="213">
        <f>Q142*H142</f>
        <v>0</v>
      </c>
      <c r="S142" s="213">
        <v>0</v>
      </c>
      <c r="T142" s="214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5" t="s">
        <v>180</v>
      </c>
      <c r="AT142" s="215" t="s">
        <v>177</v>
      </c>
      <c r="AU142" s="215" t="s">
        <v>80</v>
      </c>
      <c r="AY142" s="17" t="s">
        <v>124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7" t="s">
        <v>78</v>
      </c>
      <c r="BK142" s="216">
        <f>ROUND(I142*H142,2)</f>
        <v>0</v>
      </c>
      <c r="BL142" s="17" t="s">
        <v>162</v>
      </c>
      <c r="BM142" s="215" t="s">
        <v>210</v>
      </c>
    </row>
    <row r="143" s="2" customFormat="1">
      <c r="A143" s="38"/>
      <c r="B143" s="39"/>
      <c r="C143" s="40"/>
      <c r="D143" s="217" t="s">
        <v>132</v>
      </c>
      <c r="E143" s="40"/>
      <c r="F143" s="218" t="s">
        <v>346</v>
      </c>
      <c r="G143" s="40"/>
      <c r="H143" s="40"/>
      <c r="I143" s="219"/>
      <c r="J143" s="40"/>
      <c r="K143" s="40"/>
      <c r="L143" s="44"/>
      <c r="M143" s="220"/>
      <c r="N143" s="221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132</v>
      </c>
      <c r="AU143" s="17" t="s">
        <v>80</v>
      </c>
    </row>
    <row r="144" s="2" customFormat="1" ht="16.5" customHeight="1">
      <c r="A144" s="38"/>
      <c r="B144" s="39"/>
      <c r="C144" s="204" t="s">
        <v>176</v>
      </c>
      <c r="D144" s="204" t="s">
        <v>127</v>
      </c>
      <c r="E144" s="205" t="s">
        <v>347</v>
      </c>
      <c r="F144" s="206" t="s">
        <v>348</v>
      </c>
      <c r="G144" s="207" t="s">
        <v>137</v>
      </c>
      <c r="H144" s="208">
        <v>12</v>
      </c>
      <c r="I144" s="209"/>
      <c r="J144" s="210">
        <f>ROUND(I144*H144,2)</f>
        <v>0</v>
      </c>
      <c r="K144" s="206" t="s">
        <v>19</v>
      </c>
      <c r="L144" s="44"/>
      <c r="M144" s="211" t="s">
        <v>19</v>
      </c>
      <c r="N144" s="212" t="s">
        <v>41</v>
      </c>
      <c r="O144" s="84"/>
      <c r="P144" s="213">
        <f>O144*H144</f>
        <v>0</v>
      </c>
      <c r="Q144" s="213">
        <v>0</v>
      </c>
      <c r="R144" s="213">
        <f>Q144*H144</f>
        <v>0</v>
      </c>
      <c r="S144" s="213">
        <v>0</v>
      </c>
      <c r="T144" s="214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5" t="s">
        <v>162</v>
      </c>
      <c r="AT144" s="215" t="s">
        <v>127</v>
      </c>
      <c r="AU144" s="215" t="s">
        <v>80</v>
      </c>
      <c r="AY144" s="17" t="s">
        <v>124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7" t="s">
        <v>78</v>
      </c>
      <c r="BK144" s="216">
        <f>ROUND(I144*H144,2)</f>
        <v>0</v>
      </c>
      <c r="BL144" s="17" t="s">
        <v>162</v>
      </c>
      <c r="BM144" s="215" t="s">
        <v>213</v>
      </c>
    </row>
    <row r="145" s="2" customFormat="1">
      <c r="A145" s="38"/>
      <c r="B145" s="39"/>
      <c r="C145" s="40"/>
      <c r="D145" s="217" t="s">
        <v>132</v>
      </c>
      <c r="E145" s="40"/>
      <c r="F145" s="218" t="s">
        <v>348</v>
      </c>
      <c r="G145" s="40"/>
      <c r="H145" s="40"/>
      <c r="I145" s="219"/>
      <c r="J145" s="40"/>
      <c r="K145" s="40"/>
      <c r="L145" s="44"/>
      <c r="M145" s="220"/>
      <c r="N145" s="221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132</v>
      </c>
      <c r="AU145" s="17" t="s">
        <v>80</v>
      </c>
    </row>
    <row r="146" s="2" customFormat="1" ht="16.5" customHeight="1">
      <c r="A146" s="38"/>
      <c r="B146" s="39"/>
      <c r="C146" s="222" t="s">
        <v>214</v>
      </c>
      <c r="D146" s="222" t="s">
        <v>177</v>
      </c>
      <c r="E146" s="223" t="s">
        <v>349</v>
      </c>
      <c r="F146" s="224" t="s">
        <v>350</v>
      </c>
      <c r="G146" s="225" t="s">
        <v>137</v>
      </c>
      <c r="H146" s="226">
        <v>12</v>
      </c>
      <c r="I146" s="227"/>
      <c r="J146" s="228">
        <f>ROUND(I146*H146,2)</f>
        <v>0</v>
      </c>
      <c r="K146" s="224" t="s">
        <v>19</v>
      </c>
      <c r="L146" s="229"/>
      <c r="M146" s="230" t="s">
        <v>19</v>
      </c>
      <c r="N146" s="231" t="s">
        <v>41</v>
      </c>
      <c r="O146" s="84"/>
      <c r="P146" s="213">
        <f>O146*H146</f>
        <v>0</v>
      </c>
      <c r="Q146" s="213">
        <v>0</v>
      </c>
      <c r="R146" s="213">
        <f>Q146*H146</f>
        <v>0</v>
      </c>
      <c r="S146" s="213">
        <v>0</v>
      </c>
      <c r="T146" s="214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15" t="s">
        <v>180</v>
      </c>
      <c r="AT146" s="215" t="s">
        <v>177</v>
      </c>
      <c r="AU146" s="215" t="s">
        <v>80</v>
      </c>
      <c r="AY146" s="17" t="s">
        <v>124</v>
      </c>
      <c r="BE146" s="216">
        <f>IF(N146="základní",J146,0)</f>
        <v>0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17" t="s">
        <v>78</v>
      </c>
      <c r="BK146" s="216">
        <f>ROUND(I146*H146,2)</f>
        <v>0</v>
      </c>
      <c r="BL146" s="17" t="s">
        <v>162</v>
      </c>
      <c r="BM146" s="215" t="s">
        <v>217</v>
      </c>
    </row>
    <row r="147" s="2" customFormat="1">
      <c r="A147" s="38"/>
      <c r="B147" s="39"/>
      <c r="C147" s="40"/>
      <c r="D147" s="217" t="s">
        <v>132</v>
      </c>
      <c r="E147" s="40"/>
      <c r="F147" s="218" t="s">
        <v>350</v>
      </c>
      <c r="G147" s="40"/>
      <c r="H147" s="40"/>
      <c r="I147" s="219"/>
      <c r="J147" s="40"/>
      <c r="K147" s="40"/>
      <c r="L147" s="44"/>
      <c r="M147" s="220"/>
      <c r="N147" s="221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132</v>
      </c>
      <c r="AU147" s="17" t="s">
        <v>80</v>
      </c>
    </row>
    <row r="148" s="2" customFormat="1" ht="16.5" customHeight="1">
      <c r="A148" s="38"/>
      <c r="B148" s="39"/>
      <c r="C148" s="204" t="s">
        <v>181</v>
      </c>
      <c r="D148" s="204" t="s">
        <v>127</v>
      </c>
      <c r="E148" s="205" t="s">
        <v>277</v>
      </c>
      <c r="F148" s="206" t="s">
        <v>278</v>
      </c>
      <c r="G148" s="207" t="s">
        <v>137</v>
      </c>
      <c r="H148" s="208">
        <v>1</v>
      </c>
      <c r="I148" s="209"/>
      <c r="J148" s="210">
        <f>ROUND(I148*H148,2)</f>
        <v>0</v>
      </c>
      <c r="K148" s="206" t="s">
        <v>19</v>
      </c>
      <c r="L148" s="44"/>
      <c r="M148" s="211" t="s">
        <v>19</v>
      </c>
      <c r="N148" s="212" t="s">
        <v>41</v>
      </c>
      <c r="O148" s="84"/>
      <c r="P148" s="213">
        <f>O148*H148</f>
        <v>0</v>
      </c>
      <c r="Q148" s="213">
        <v>0</v>
      </c>
      <c r="R148" s="213">
        <f>Q148*H148</f>
        <v>0</v>
      </c>
      <c r="S148" s="213">
        <v>0</v>
      </c>
      <c r="T148" s="214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15" t="s">
        <v>162</v>
      </c>
      <c r="AT148" s="215" t="s">
        <v>127</v>
      </c>
      <c r="AU148" s="215" t="s">
        <v>80</v>
      </c>
      <c r="AY148" s="17" t="s">
        <v>124</v>
      </c>
      <c r="BE148" s="216">
        <f>IF(N148="základní",J148,0)</f>
        <v>0</v>
      </c>
      <c r="BF148" s="216">
        <f>IF(N148="snížená",J148,0)</f>
        <v>0</v>
      </c>
      <c r="BG148" s="216">
        <f>IF(N148="zákl. přenesená",J148,0)</f>
        <v>0</v>
      </c>
      <c r="BH148" s="216">
        <f>IF(N148="sníž. přenesená",J148,0)</f>
        <v>0</v>
      </c>
      <c r="BI148" s="216">
        <f>IF(N148="nulová",J148,0)</f>
        <v>0</v>
      </c>
      <c r="BJ148" s="17" t="s">
        <v>78</v>
      </c>
      <c r="BK148" s="216">
        <f>ROUND(I148*H148,2)</f>
        <v>0</v>
      </c>
      <c r="BL148" s="17" t="s">
        <v>162</v>
      </c>
      <c r="BM148" s="215" t="s">
        <v>220</v>
      </c>
    </row>
    <row r="149" s="2" customFormat="1">
      <c r="A149" s="38"/>
      <c r="B149" s="39"/>
      <c r="C149" s="40"/>
      <c r="D149" s="217" t="s">
        <v>132</v>
      </c>
      <c r="E149" s="40"/>
      <c r="F149" s="218" t="s">
        <v>278</v>
      </c>
      <c r="G149" s="40"/>
      <c r="H149" s="40"/>
      <c r="I149" s="219"/>
      <c r="J149" s="40"/>
      <c r="K149" s="40"/>
      <c r="L149" s="44"/>
      <c r="M149" s="220"/>
      <c r="N149" s="221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132</v>
      </c>
      <c r="AU149" s="17" t="s">
        <v>80</v>
      </c>
    </row>
    <row r="150" s="2" customFormat="1" ht="16.5" customHeight="1">
      <c r="A150" s="38"/>
      <c r="B150" s="39"/>
      <c r="C150" s="204" t="s">
        <v>221</v>
      </c>
      <c r="D150" s="204" t="s">
        <v>127</v>
      </c>
      <c r="E150" s="205" t="s">
        <v>351</v>
      </c>
      <c r="F150" s="206" t="s">
        <v>352</v>
      </c>
      <c r="G150" s="207" t="s">
        <v>289</v>
      </c>
      <c r="H150" s="254"/>
      <c r="I150" s="209"/>
      <c r="J150" s="210">
        <f>ROUND(I150*H150,2)</f>
        <v>0</v>
      </c>
      <c r="K150" s="206" t="s">
        <v>19</v>
      </c>
      <c r="L150" s="44"/>
      <c r="M150" s="211" t="s">
        <v>19</v>
      </c>
      <c r="N150" s="212" t="s">
        <v>41</v>
      </c>
      <c r="O150" s="84"/>
      <c r="P150" s="213">
        <f>O150*H150</f>
        <v>0</v>
      </c>
      <c r="Q150" s="213">
        <v>0</v>
      </c>
      <c r="R150" s="213">
        <f>Q150*H150</f>
        <v>0</v>
      </c>
      <c r="S150" s="213">
        <v>0</v>
      </c>
      <c r="T150" s="214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15" t="s">
        <v>162</v>
      </c>
      <c r="AT150" s="215" t="s">
        <v>127</v>
      </c>
      <c r="AU150" s="215" t="s">
        <v>80</v>
      </c>
      <c r="AY150" s="17" t="s">
        <v>124</v>
      </c>
      <c r="BE150" s="216">
        <f>IF(N150="základní",J150,0)</f>
        <v>0</v>
      </c>
      <c r="BF150" s="216">
        <f>IF(N150="snížená",J150,0)</f>
        <v>0</v>
      </c>
      <c r="BG150" s="216">
        <f>IF(N150="zákl. přenesená",J150,0)</f>
        <v>0</v>
      </c>
      <c r="BH150" s="216">
        <f>IF(N150="sníž. přenesená",J150,0)</f>
        <v>0</v>
      </c>
      <c r="BI150" s="216">
        <f>IF(N150="nulová",J150,0)</f>
        <v>0</v>
      </c>
      <c r="BJ150" s="17" t="s">
        <v>78</v>
      </c>
      <c r="BK150" s="216">
        <f>ROUND(I150*H150,2)</f>
        <v>0</v>
      </c>
      <c r="BL150" s="17" t="s">
        <v>162</v>
      </c>
      <c r="BM150" s="215" t="s">
        <v>224</v>
      </c>
    </row>
    <row r="151" s="2" customFormat="1">
      <c r="A151" s="38"/>
      <c r="B151" s="39"/>
      <c r="C151" s="40"/>
      <c r="D151" s="217" t="s">
        <v>132</v>
      </c>
      <c r="E151" s="40"/>
      <c r="F151" s="218" t="s">
        <v>352</v>
      </c>
      <c r="G151" s="40"/>
      <c r="H151" s="40"/>
      <c r="I151" s="219"/>
      <c r="J151" s="40"/>
      <c r="K151" s="40"/>
      <c r="L151" s="44"/>
      <c r="M151" s="220"/>
      <c r="N151" s="221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132</v>
      </c>
      <c r="AU151" s="17" t="s">
        <v>80</v>
      </c>
    </row>
    <row r="152" s="2" customFormat="1" ht="16.5" customHeight="1">
      <c r="A152" s="38"/>
      <c r="B152" s="39"/>
      <c r="C152" s="204" t="s">
        <v>188</v>
      </c>
      <c r="D152" s="204" t="s">
        <v>127</v>
      </c>
      <c r="E152" s="205" t="s">
        <v>353</v>
      </c>
      <c r="F152" s="206" t="s">
        <v>354</v>
      </c>
      <c r="G152" s="207" t="s">
        <v>289</v>
      </c>
      <c r="H152" s="254"/>
      <c r="I152" s="209"/>
      <c r="J152" s="210">
        <f>ROUND(I152*H152,2)</f>
        <v>0</v>
      </c>
      <c r="K152" s="206" t="s">
        <v>19</v>
      </c>
      <c r="L152" s="44"/>
      <c r="M152" s="211" t="s">
        <v>19</v>
      </c>
      <c r="N152" s="212" t="s">
        <v>41</v>
      </c>
      <c r="O152" s="84"/>
      <c r="P152" s="213">
        <f>O152*H152</f>
        <v>0</v>
      </c>
      <c r="Q152" s="213">
        <v>0</v>
      </c>
      <c r="R152" s="213">
        <f>Q152*H152</f>
        <v>0</v>
      </c>
      <c r="S152" s="213">
        <v>0</v>
      </c>
      <c r="T152" s="214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15" t="s">
        <v>162</v>
      </c>
      <c r="AT152" s="215" t="s">
        <v>127</v>
      </c>
      <c r="AU152" s="215" t="s">
        <v>80</v>
      </c>
      <c r="AY152" s="17" t="s">
        <v>124</v>
      </c>
      <c r="BE152" s="216">
        <f>IF(N152="základní",J152,0)</f>
        <v>0</v>
      </c>
      <c r="BF152" s="216">
        <f>IF(N152="snížená",J152,0)</f>
        <v>0</v>
      </c>
      <c r="BG152" s="216">
        <f>IF(N152="zákl. přenesená",J152,0)</f>
        <v>0</v>
      </c>
      <c r="BH152" s="216">
        <f>IF(N152="sníž. přenesená",J152,0)</f>
        <v>0</v>
      </c>
      <c r="BI152" s="216">
        <f>IF(N152="nulová",J152,0)</f>
        <v>0</v>
      </c>
      <c r="BJ152" s="17" t="s">
        <v>78</v>
      </c>
      <c r="BK152" s="216">
        <f>ROUND(I152*H152,2)</f>
        <v>0</v>
      </c>
      <c r="BL152" s="17" t="s">
        <v>162</v>
      </c>
      <c r="BM152" s="215" t="s">
        <v>227</v>
      </c>
    </row>
    <row r="153" s="2" customFormat="1">
      <c r="A153" s="38"/>
      <c r="B153" s="39"/>
      <c r="C153" s="40"/>
      <c r="D153" s="217" t="s">
        <v>132</v>
      </c>
      <c r="E153" s="40"/>
      <c r="F153" s="218" t="s">
        <v>354</v>
      </c>
      <c r="G153" s="40"/>
      <c r="H153" s="40"/>
      <c r="I153" s="219"/>
      <c r="J153" s="40"/>
      <c r="K153" s="40"/>
      <c r="L153" s="44"/>
      <c r="M153" s="220"/>
      <c r="N153" s="221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132</v>
      </c>
      <c r="AU153" s="17" t="s">
        <v>80</v>
      </c>
    </row>
    <row r="154" s="12" customFormat="1" ht="25.92" customHeight="1">
      <c r="A154" s="12"/>
      <c r="B154" s="188"/>
      <c r="C154" s="189"/>
      <c r="D154" s="190" t="s">
        <v>69</v>
      </c>
      <c r="E154" s="191" t="s">
        <v>284</v>
      </c>
      <c r="F154" s="191" t="s">
        <v>285</v>
      </c>
      <c r="G154" s="189"/>
      <c r="H154" s="189"/>
      <c r="I154" s="192"/>
      <c r="J154" s="193">
        <f>BK154</f>
        <v>0</v>
      </c>
      <c r="K154" s="189"/>
      <c r="L154" s="194"/>
      <c r="M154" s="195"/>
      <c r="N154" s="196"/>
      <c r="O154" s="196"/>
      <c r="P154" s="197">
        <f>P155+P158+P161+P164+P167</f>
        <v>0</v>
      </c>
      <c r="Q154" s="196"/>
      <c r="R154" s="197">
        <f>R155+R158+R161+R164+R167</f>
        <v>0</v>
      </c>
      <c r="S154" s="196"/>
      <c r="T154" s="198">
        <f>T155+T158+T161+T164+T167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99" t="s">
        <v>145</v>
      </c>
      <c r="AT154" s="200" t="s">
        <v>69</v>
      </c>
      <c r="AU154" s="200" t="s">
        <v>70</v>
      </c>
      <c r="AY154" s="199" t="s">
        <v>124</v>
      </c>
      <c r="BK154" s="201">
        <f>BK155+BK158+BK161+BK164+BK167</f>
        <v>0</v>
      </c>
    </row>
    <row r="155" s="12" customFormat="1" ht="22.8" customHeight="1">
      <c r="A155" s="12"/>
      <c r="B155" s="188"/>
      <c r="C155" s="189"/>
      <c r="D155" s="190" t="s">
        <v>69</v>
      </c>
      <c r="E155" s="202" t="s">
        <v>286</v>
      </c>
      <c r="F155" s="202" t="s">
        <v>287</v>
      </c>
      <c r="G155" s="189"/>
      <c r="H155" s="189"/>
      <c r="I155" s="192"/>
      <c r="J155" s="203">
        <f>BK155</f>
        <v>0</v>
      </c>
      <c r="K155" s="189"/>
      <c r="L155" s="194"/>
      <c r="M155" s="195"/>
      <c r="N155" s="196"/>
      <c r="O155" s="196"/>
      <c r="P155" s="197">
        <f>SUM(P156:P157)</f>
        <v>0</v>
      </c>
      <c r="Q155" s="196"/>
      <c r="R155" s="197">
        <f>SUM(R156:R157)</f>
        <v>0</v>
      </c>
      <c r="S155" s="196"/>
      <c r="T155" s="198">
        <f>SUM(T156:T157)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99" t="s">
        <v>145</v>
      </c>
      <c r="AT155" s="200" t="s">
        <v>69</v>
      </c>
      <c r="AU155" s="200" t="s">
        <v>78</v>
      </c>
      <c r="AY155" s="199" t="s">
        <v>124</v>
      </c>
      <c r="BK155" s="201">
        <f>SUM(BK156:BK157)</f>
        <v>0</v>
      </c>
    </row>
    <row r="156" s="2" customFormat="1" ht="16.5" customHeight="1">
      <c r="A156" s="38"/>
      <c r="B156" s="39"/>
      <c r="C156" s="204" t="s">
        <v>228</v>
      </c>
      <c r="D156" s="204" t="s">
        <v>127</v>
      </c>
      <c r="E156" s="205" t="s">
        <v>288</v>
      </c>
      <c r="F156" s="206" t="s">
        <v>287</v>
      </c>
      <c r="G156" s="207" t="s">
        <v>289</v>
      </c>
      <c r="H156" s="254"/>
      <c r="I156" s="209"/>
      <c r="J156" s="210">
        <f>ROUND(I156*H156,2)</f>
        <v>0</v>
      </c>
      <c r="K156" s="206" t="s">
        <v>19</v>
      </c>
      <c r="L156" s="44"/>
      <c r="M156" s="211" t="s">
        <v>19</v>
      </c>
      <c r="N156" s="212" t="s">
        <v>41</v>
      </c>
      <c r="O156" s="84"/>
      <c r="P156" s="213">
        <f>O156*H156</f>
        <v>0</v>
      </c>
      <c r="Q156" s="213">
        <v>0</v>
      </c>
      <c r="R156" s="213">
        <f>Q156*H156</f>
        <v>0</v>
      </c>
      <c r="S156" s="213">
        <v>0</v>
      </c>
      <c r="T156" s="214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5" t="s">
        <v>131</v>
      </c>
      <c r="AT156" s="215" t="s">
        <v>127</v>
      </c>
      <c r="AU156" s="215" t="s">
        <v>80</v>
      </c>
      <c r="AY156" s="17" t="s">
        <v>124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17" t="s">
        <v>78</v>
      </c>
      <c r="BK156" s="216">
        <f>ROUND(I156*H156,2)</f>
        <v>0</v>
      </c>
      <c r="BL156" s="17" t="s">
        <v>131</v>
      </c>
      <c r="BM156" s="215" t="s">
        <v>231</v>
      </c>
    </row>
    <row r="157" s="2" customFormat="1">
      <c r="A157" s="38"/>
      <c r="B157" s="39"/>
      <c r="C157" s="40"/>
      <c r="D157" s="217" t="s">
        <v>132</v>
      </c>
      <c r="E157" s="40"/>
      <c r="F157" s="218" t="s">
        <v>287</v>
      </c>
      <c r="G157" s="40"/>
      <c r="H157" s="40"/>
      <c r="I157" s="219"/>
      <c r="J157" s="40"/>
      <c r="K157" s="40"/>
      <c r="L157" s="44"/>
      <c r="M157" s="220"/>
      <c r="N157" s="221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132</v>
      </c>
      <c r="AU157" s="17" t="s">
        <v>80</v>
      </c>
    </row>
    <row r="158" s="12" customFormat="1" ht="22.8" customHeight="1">
      <c r="A158" s="12"/>
      <c r="B158" s="188"/>
      <c r="C158" s="189"/>
      <c r="D158" s="190" t="s">
        <v>69</v>
      </c>
      <c r="E158" s="202" t="s">
        <v>291</v>
      </c>
      <c r="F158" s="202" t="s">
        <v>292</v>
      </c>
      <c r="G158" s="189"/>
      <c r="H158" s="189"/>
      <c r="I158" s="192"/>
      <c r="J158" s="203">
        <f>BK158</f>
        <v>0</v>
      </c>
      <c r="K158" s="189"/>
      <c r="L158" s="194"/>
      <c r="M158" s="195"/>
      <c r="N158" s="196"/>
      <c r="O158" s="196"/>
      <c r="P158" s="197">
        <f>SUM(P159:P160)</f>
        <v>0</v>
      </c>
      <c r="Q158" s="196"/>
      <c r="R158" s="197">
        <f>SUM(R159:R160)</f>
        <v>0</v>
      </c>
      <c r="S158" s="196"/>
      <c r="T158" s="198">
        <f>SUM(T159:T160)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199" t="s">
        <v>145</v>
      </c>
      <c r="AT158" s="200" t="s">
        <v>69</v>
      </c>
      <c r="AU158" s="200" t="s">
        <v>78</v>
      </c>
      <c r="AY158" s="199" t="s">
        <v>124</v>
      </c>
      <c r="BK158" s="201">
        <f>SUM(BK159:BK160)</f>
        <v>0</v>
      </c>
    </row>
    <row r="159" s="2" customFormat="1" ht="16.5" customHeight="1">
      <c r="A159" s="38"/>
      <c r="B159" s="39"/>
      <c r="C159" s="204" t="s">
        <v>191</v>
      </c>
      <c r="D159" s="204" t="s">
        <v>127</v>
      </c>
      <c r="E159" s="205" t="s">
        <v>294</v>
      </c>
      <c r="F159" s="206" t="s">
        <v>292</v>
      </c>
      <c r="G159" s="207" t="s">
        <v>289</v>
      </c>
      <c r="H159" s="254"/>
      <c r="I159" s="209"/>
      <c r="J159" s="210">
        <f>ROUND(I159*H159,2)</f>
        <v>0</v>
      </c>
      <c r="K159" s="206" t="s">
        <v>19</v>
      </c>
      <c r="L159" s="44"/>
      <c r="M159" s="211" t="s">
        <v>19</v>
      </c>
      <c r="N159" s="212" t="s">
        <v>41</v>
      </c>
      <c r="O159" s="84"/>
      <c r="P159" s="213">
        <f>O159*H159</f>
        <v>0</v>
      </c>
      <c r="Q159" s="213">
        <v>0</v>
      </c>
      <c r="R159" s="213">
        <f>Q159*H159</f>
        <v>0</v>
      </c>
      <c r="S159" s="213">
        <v>0</v>
      </c>
      <c r="T159" s="214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5" t="s">
        <v>131</v>
      </c>
      <c r="AT159" s="215" t="s">
        <v>127</v>
      </c>
      <c r="AU159" s="215" t="s">
        <v>80</v>
      </c>
      <c r="AY159" s="17" t="s">
        <v>124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7" t="s">
        <v>78</v>
      </c>
      <c r="BK159" s="216">
        <f>ROUND(I159*H159,2)</f>
        <v>0</v>
      </c>
      <c r="BL159" s="17" t="s">
        <v>131</v>
      </c>
      <c r="BM159" s="215" t="s">
        <v>234</v>
      </c>
    </row>
    <row r="160" s="2" customFormat="1">
      <c r="A160" s="38"/>
      <c r="B160" s="39"/>
      <c r="C160" s="40"/>
      <c r="D160" s="217" t="s">
        <v>132</v>
      </c>
      <c r="E160" s="40"/>
      <c r="F160" s="218" t="s">
        <v>292</v>
      </c>
      <c r="G160" s="40"/>
      <c r="H160" s="40"/>
      <c r="I160" s="219"/>
      <c r="J160" s="40"/>
      <c r="K160" s="40"/>
      <c r="L160" s="44"/>
      <c r="M160" s="220"/>
      <c r="N160" s="221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132</v>
      </c>
      <c r="AU160" s="17" t="s">
        <v>80</v>
      </c>
    </row>
    <row r="161" s="12" customFormat="1" ht="22.8" customHeight="1">
      <c r="A161" s="12"/>
      <c r="B161" s="188"/>
      <c r="C161" s="189"/>
      <c r="D161" s="190" t="s">
        <v>69</v>
      </c>
      <c r="E161" s="202" t="s">
        <v>296</v>
      </c>
      <c r="F161" s="202" t="s">
        <v>297</v>
      </c>
      <c r="G161" s="189"/>
      <c r="H161" s="189"/>
      <c r="I161" s="192"/>
      <c r="J161" s="203">
        <f>BK161</f>
        <v>0</v>
      </c>
      <c r="K161" s="189"/>
      <c r="L161" s="194"/>
      <c r="M161" s="195"/>
      <c r="N161" s="196"/>
      <c r="O161" s="196"/>
      <c r="P161" s="197">
        <f>SUM(P162:P163)</f>
        <v>0</v>
      </c>
      <c r="Q161" s="196"/>
      <c r="R161" s="197">
        <f>SUM(R162:R163)</f>
        <v>0</v>
      </c>
      <c r="S161" s="196"/>
      <c r="T161" s="198">
        <f>SUM(T162:T163)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199" t="s">
        <v>145</v>
      </c>
      <c r="AT161" s="200" t="s">
        <v>69</v>
      </c>
      <c r="AU161" s="200" t="s">
        <v>78</v>
      </c>
      <c r="AY161" s="199" t="s">
        <v>124</v>
      </c>
      <c r="BK161" s="201">
        <f>SUM(BK162:BK163)</f>
        <v>0</v>
      </c>
    </row>
    <row r="162" s="2" customFormat="1" ht="16.5" customHeight="1">
      <c r="A162" s="38"/>
      <c r="B162" s="39"/>
      <c r="C162" s="204" t="s">
        <v>235</v>
      </c>
      <c r="D162" s="204" t="s">
        <v>127</v>
      </c>
      <c r="E162" s="205" t="s">
        <v>298</v>
      </c>
      <c r="F162" s="206" t="s">
        <v>297</v>
      </c>
      <c r="G162" s="207" t="s">
        <v>289</v>
      </c>
      <c r="H162" s="254"/>
      <c r="I162" s="209"/>
      <c r="J162" s="210">
        <f>ROUND(I162*H162,2)</f>
        <v>0</v>
      </c>
      <c r="K162" s="206" t="s">
        <v>19</v>
      </c>
      <c r="L162" s="44"/>
      <c r="M162" s="211" t="s">
        <v>19</v>
      </c>
      <c r="N162" s="212" t="s">
        <v>41</v>
      </c>
      <c r="O162" s="84"/>
      <c r="P162" s="213">
        <f>O162*H162</f>
        <v>0</v>
      </c>
      <c r="Q162" s="213">
        <v>0</v>
      </c>
      <c r="R162" s="213">
        <f>Q162*H162</f>
        <v>0</v>
      </c>
      <c r="S162" s="213">
        <v>0</v>
      </c>
      <c r="T162" s="214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15" t="s">
        <v>131</v>
      </c>
      <c r="AT162" s="215" t="s">
        <v>127</v>
      </c>
      <c r="AU162" s="215" t="s">
        <v>80</v>
      </c>
      <c r="AY162" s="17" t="s">
        <v>124</v>
      </c>
      <c r="BE162" s="216">
        <f>IF(N162="základní",J162,0)</f>
        <v>0</v>
      </c>
      <c r="BF162" s="216">
        <f>IF(N162="snížená",J162,0)</f>
        <v>0</v>
      </c>
      <c r="BG162" s="216">
        <f>IF(N162="zákl. přenesená",J162,0)</f>
        <v>0</v>
      </c>
      <c r="BH162" s="216">
        <f>IF(N162="sníž. přenesená",J162,0)</f>
        <v>0</v>
      </c>
      <c r="BI162" s="216">
        <f>IF(N162="nulová",J162,0)</f>
        <v>0</v>
      </c>
      <c r="BJ162" s="17" t="s">
        <v>78</v>
      </c>
      <c r="BK162" s="216">
        <f>ROUND(I162*H162,2)</f>
        <v>0</v>
      </c>
      <c r="BL162" s="17" t="s">
        <v>131</v>
      </c>
      <c r="BM162" s="215" t="s">
        <v>238</v>
      </c>
    </row>
    <row r="163" s="2" customFormat="1">
      <c r="A163" s="38"/>
      <c r="B163" s="39"/>
      <c r="C163" s="40"/>
      <c r="D163" s="217" t="s">
        <v>132</v>
      </c>
      <c r="E163" s="40"/>
      <c r="F163" s="218" t="s">
        <v>297</v>
      </c>
      <c r="G163" s="40"/>
      <c r="H163" s="40"/>
      <c r="I163" s="219"/>
      <c r="J163" s="40"/>
      <c r="K163" s="40"/>
      <c r="L163" s="44"/>
      <c r="M163" s="220"/>
      <c r="N163" s="221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132</v>
      </c>
      <c r="AU163" s="17" t="s">
        <v>80</v>
      </c>
    </row>
    <row r="164" s="12" customFormat="1" ht="22.8" customHeight="1">
      <c r="A164" s="12"/>
      <c r="B164" s="188"/>
      <c r="C164" s="189"/>
      <c r="D164" s="190" t="s">
        <v>69</v>
      </c>
      <c r="E164" s="202" t="s">
        <v>302</v>
      </c>
      <c r="F164" s="202" t="s">
        <v>303</v>
      </c>
      <c r="G164" s="189"/>
      <c r="H164" s="189"/>
      <c r="I164" s="192"/>
      <c r="J164" s="203">
        <f>BK164</f>
        <v>0</v>
      </c>
      <c r="K164" s="189"/>
      <c r="L164" s="194"/>
      <c r="M164" s="195"/>
      <c r="N164" s="196"/>
      <c r="O164" s="196"/>
      <c r="P164" s="197">
        <f>SUM(P165:P166)</f>
        <v>0</v>
      </c>
      <c r="Q164" s="196"/>
      <c r="R164" s="197">
        <f>SUM(R165:R166)</f>
        <v>0</v>
      </c>
      <c r="S164" s="196"/>
      <c r="T164" s="198">
        <f>SUM(T165:T166)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199" t="s">
        <v>145</v>
      </c>
      <c r="AT164" s="200" t="s">
        <v>69</v>
      </c>
      <c r="AU164" s="200" t="s">
        <v>78</v>
      </c>
      <c r="AY164" s="199" t="s">
        <v>124</v>
      </c>
      <c r="BK164" s="201">
        <f>SUM(BK165:BK166)</f>
        <v>0</v>
      </c>
    </row>
    <row r="165" s="2" customFormat="1" ht="16.5" customHeight="1">
      <c r="A165" s="38"/>
      <c r="B165" s="39"/>
      <c r="C165" s="204" t="s">
        <v>193</v>
      </c>
      <c r="D165" s="204" t="s">
        <v>127</v>
      </c>
      <c r="E165" s="205" t="s">
        <v>305</v>
      </c>
      <c r="F165" s="206" t="s">
        <v>306</v>
      </c>
      <c r="G165" s="207" t="s">
        <v>289</v>
      </c>
      <c r="H165" s="254"/>
      <c r="I165" s="209"/>
      <c r="J165" s="210">
        <f>ROUND(I165*H165,2)</f>
        <v>0</v>
      </c>
      <c r="K165" s="206" t="s">
        <v>19</v>
      </c>
      <c r="L165" s="44"/>
      <c r="M165" s="211" t="s">
        <v>19</v>
      </c>
      <c r="N165" s="212" t="s">
        <v>41</v>
      </c>
      <c r="O165" s="84"/>
      <c r="P165" s="213">
        <f>O165*H165</f>
        <v>0</v>
      </c>
      <c r="Q165" s="213">
        <v>0</v>
      </c>
      <c r="R165" s="213">
        <f>Q165*H165</f>
        <v>0</v>
      </c>
      <c r="S165" s="213">
        <v>0</v>
      </c>
      <c r="T165" s="214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15" t="s">
        <v>131</v>
      </c>
      <c r="AT165" s="215" t="s">
        <v>127</v>
      </c>
      <c r="AU165" s="215" t="s">
        <v>80</v>
      </c>
      <c r="AY165" s="17" t="s">
        <v>124</v>
      </c>
      <c r="BE165" s="216">
        <f>IF(N165="základní",J165,0)</f>
        <v>0</v>
      </c>
      <c r="BF165" s="216">
        <f>IF(N165="snížená",J165,0)</f>
        <v>0</v>
      </c>
      <c r="BG165" s="216">
        <f>IF(N165="zákl. přenesená",J165,0)</f>
        <v>0</v>
      </c>
      <c r="BH165" s="216">
        <f>IF(N165="sníž. přenesená",J165,0)</f>
        <v>0</v>
      </c>
      <c r="BI165" s="216">
        <f>IF(N165="nulová",J165,0)</f>
        <v>0</v>
      </c>
      <c r="BJ165" s="17" t="s">
        <v>78</v>
      </c>
      <c r="BK165" s="216">
        <f>ROUND(I165*H165,2)</f>
        <v>0</v>
      </c>
      <c r="BL165" s="17" t="s">
        <v>131</v>
      </c>
      <c r="BM165" s="215" t="s">
        <v>241</v>
      </c>
    </row>
    <row r="166" s="2" customFormat="1">
      <c r="A166" s="38"/>
      <c r="B166" s="39"/>
      <c r="C166" s="40"/>
      <c r="D166" s="217" t="s">
        <v>132</v>
      </c>
      <c r="E166" s="40"/>
      <c r="F166" s="218" t="s">
        <v>306</v>
      </c>
      <c r="G166" s="40"/>
      <c r="H166" s="40"/>
      <c r="I166" s="219"/>
      <c r="J166" s="40"/>
      <c r="K166" s="40"/>
      <c r="L166" s="44"/>
      <c r="M166" s="220"/>
      <c r="N166" s="221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132</v>
      </c>
      <c r="AU166" s="17" t="s">
        <v>80</v>
      </c>
    </row>
    <row r="167" s="12" customFormat="1" ht="22.8" customHeight="1">
      <c r="A167" s="12"/>
      <c r="B167" s="188"/>
      <c r="C167" s="189"/>
      <c r="D167" s="190" t="s">
        <v>69</v>
      </c>
      <c r="E167" s="202" t="s">
        <v>308</v>
      </c>
      <c r="F167" s="202" t="s">
        <v>309</v>
      </c>
      <c r="G167" s="189"/>
      <c r="H167" s="189"/>
      <c r="I167" s="192"/>
      <c r="J167" s="203">
        <f>BK167</f>
        <v>0</v>
      </c>
      <c r="K167" s="189"/>
      <c r="L167" s="194"/>
      <c r="M167" s="195"/>
      <c r="N167" s="196"/>
      <c r="O167" s="196"/>
      <c r="P167" s="197">
        <f>SUM(P168:P169)</f>
        <v>0</v>
      </c>
      <c r="Q167" s="196"/>
      <c r="R167" s="197">
        <f>SUM(R168:R169)</f>
        <v>0</v>
      </c>
      <c r="S167" s="196"/>
      <c r="T167" s="198">
        <f>SUM(T168:T169)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199" t="s">
        <v>145</v>
      </c>
      <c r="AT167" s="200" t="s">
        <v>69</v>
      </c>
      <c r="AU167" s="200" t="s">
        <v>78</v>
      </c>
      <c r="AY167" s="199" t="s">
        <v>124</v>
      </c>
      <c r="BK167" s="201">
        <f>SUM(BK168:BK169)</f>
        <v>0</v>
      </c>
    </row>
    <row r="168" s="2" customFormat="1" ht="16.5" customHeight="1">
      <c r="A168" s="38"/>
      <c r="B168" s="39"/>
      <c r="C168" s="204" t="s">
        <v>242</v>
      </c>
      <c r="D168" s="204" t="s">
        <v>127</v>
      </c>
      <c r="E168" s="205" t="s">
        <v>310</v>
      </c>
      <c r="F168" s="206" t="s">
        <v>309</v>
      </c>
      <c r="G168" s="207" t="s">
        <v>289</v>
      </c>
      <c r="H168" s="254"/>
      <c r="I168" s="209"/>
      <c r="J168" s="210">
        <f>ROUND(I168*H168,2)</f>
        <v>0</v>
      </c>
      <c r="K168" s="206" t="s">
        <v>19</v>
      </c>
      <c r="L168" s="44"/>
      <c r="M168" s="211" t="s">
        <v>19</v>
      </c>
      <c r="N168" s="212" t="s">
        <v>41</v>
      </c>
      <c r="O168" s="84"/>
      <c r="P168" s="213">
        <f>O168*H168</f>
        <v>0</v>
      </c>
      <c r="Q168" s="213">
        <v>0</v>
      </c>
      <c r="R168" s="213">
        <f>Q168*H168</f>
        <v>0</v>
      </c>
      <c r="S168" s="213">
        <v>0</v>
      </c>
      <c r="T168" s="214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15" t="s">
        <v>131</v>
      </c>
      <c r="AT168" s="215" t="s">
        <v>127</v>
      </c>
      <c r="AU168" s="215" t="s">
        <v>80</v>
      </c>
      <c r="AY168" s="17" t="s">
        <v>124</v>
      </c>
      <c r="BE168" s="216">
        <f>IF(N168="základní",J168,0)</f>
        <v>0</v>
      </c>
      <c r="BF168" s="216">
        <f>IF(N168="snížená",J168,0)</f>
        <v>0</v>
      </c>
      <c r="BG168" s="216">
        <f>IF(N168="zákl. přenesená",J168,0)</f>
        <v>0</v>
      </c>
      <c r="BH168" s="216">
        <f>IF(N168="sníž. přenesená",J168,0)</f>
        <v>0</v>
      </c>
      <c r="BI168" s="216">
        <f>IF(N168="nulová",J168,0)</f>
        <v>0</v>
      </c>
      <c r="BJ168" s="17" t="s">
        <v>78</v>
      </c>
      <c r="BK168" s="216">
        <f>ROUND(I168*H168,2)</f>
        <v>0</v>
      </c>
      <c r="BL168" s="17" t="s">
        <v>131</v>
      </c>
      <c r="BM168" s="215" t="s">
        <v>245</v>
      </c>
    </row>
    <row r="169" s="2" customFormat="1">
      <c r="A169" s="38"/>
      <c r="B169" s="39"/>
      <c r="C169" s="40"/>
      <c r="D169" s="217" t="s">
        <v>132</v>
      </c>
      <c r="E169" s="40"/>
      <c r="F169" s="218" t="s">
        <v>309</v>
      </c>
      <c r="G169" s="40"/>
      <c r="H169" s="40"/>
      <c r="I169" s="219"/>
      <c r="J169" s="40"/>
      <c r="K169" s="40"/>
      <c r="L169" s="44"/>
      <c r="M169" s="256"/>
      <c r="N169" s="257"/>
      <c r="O169" s="258"/>
      <c r="P169" s="258"/>
      <c r="Q169" s="258"/>
      <c r="R169" s="258"/>
      <c r="S169" s="258"/>
      <c r="T169" s="259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132</v>
      </c>
      <c r="AU169" s="17" t="s">
        <v>80</v>
      </c>
    </row>
    <row r="170" s="2" customFormat="1" ht="6.96" customHeight="1">
      <c r="A170" s="38"/>
      <c r="B170" s="59"/>
      <c r="C170" s="60"/>
      <c r="D170" s="60"/>
      <c r="E170" s="60"/>
      <c r="F170" s="60"/>
      <c r="G170" s="60"/>
      <c r="H170" s="60"/>
      <c r="I170" s="60"/>
      <c r="J170" s="60"/>
      <c r="K170" s="60"/>
      <c r="L170" s="44"/>
      <c r="M170" s="38"/>
      <c r="O170" s="38"/>
      <c r="P170" s="38"/>
      <c r="Q170" s="38"/>
      <c r="R170" s="38"/>
      <c r="S170" s="38"/>
      <c r="T170" s="38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</row>
  </sheetData>
  <sheetProtection sheet="1" autoFilter="0" formatColumns="0" formatRows="0" objects="1" scenarios="1" spinCount="100000" saltValue="ibfI1PcdfbZ+ja7av3Hkc6q0MtbbSzIDggOW+GnHZSRCAyUfYy+pP+Ygs1DKS/ngH/x7zWlXTlo5Ka4kgd6vLA==" hashValue="tyTjQ7oC7Cu8WksDEit9wYQkdON6G9uEAQ0C0TBwCTxQ7TswaLUoobLehXTDF7YhEfYqeusM2K1GLJIuKvyZ2A==" algorithmName="SHA-512" password="CC35"/>
  <autoFilter ref="C90:K169"/>
  <mergeCells count="9">
    <mergeCell ref="E7:H7"/>
    <mergeCell ref="E9:H9"/>
    <mergeCell ref="E18:H18"/>
    <mergeCell ref="E27:H27"/>
    <mergeCell ref="E48:H48"/>
    <mergeCell ref="E50:H50"/>
    <mergeCell ref="E81:H81"/>
    <mergeCell ref="E83:H8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80</v>
      </c>
    </row>
    <row r="4" s="1" customFormat="1" ht="24.96" customHeight="1">
      <c r="B4" s="20"/>
      <c r="D4" s="130" t="s">
        <v>90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Sociální investice - BOZP - Cheb, provozní budova (ST a MeS) - rekonstrukce elektroinstalace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91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355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2. 5. 2022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28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33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28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34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36</v>
      </c>
      <c r="E30" s="38"/>
      <c r="F30" s="38"/>
      <c r="G30" s="38"/>
      <c r="H30" s="38"/>
      <c r="I30" s="38"/>
      <c r="J30" s="144">
        <f>ROUND(J93,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38</v>
      </c>
      <c r="G32" s="38"/>
      <c r="H32" s="38"/>
      <c r="I32" s="145" t="s">
        <v>37</v>
      </c>
      <c r="J32" s="145" t="s">
        <v>39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40</v>
      </c>
      <c r="E33" s="132" t="s">
        <v>41</v>
      </c>
      <c r="F33" s="147">
        <f>ROUND((SUM(BE93:BE211)),  2)</f>
        <v>0</v>
      </c>
      <c r="G33" s="38"/>
      <c r="H33" s="38"/>
      <c r="I33" s="148">
        <v>0.20999999999999999</v>
      </c>
      <c r="J33" s="147">
        <f>ROUND(((SUM(BE93:BE211))*I33),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42</v>
      </c>
      <c r="F34" s="147">
        <f>ROUND((SUM(BF93:BF211)),  2)</f>
        <v>0</v>
      </c>
      <c r="G34" s="38"/>
      <c r="H34" s="38"/>
      <c r="I34" s="148">
        <v>0.14999999999999999</v>
      </c>
      <c r="J34" s="147">
        <f>ROUND(((SUM(BF93:BF211))*I34),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43</v>
      </c>
      <c r="F35" s="147">
        <f>ROUND((SUM(BG93:BG211)),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44</v>
      </c>
      <c r="F36" s="147">
        <f>ROUND((SUM(BH93:BH211)),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45</v>
      </c>
      <c r="F37" s="147">
        <f>ROUND((SUM(BI93:BI211)),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46</v>
      </c>
      <c r="E39" s="151"/>
      <c r="F39" s="151"/>
      <c r="G39" s="152" t="s">
        <v>47</v>
      </c>
      <c r="H39" s="153" t="s">
        <v>48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93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Sociální investice - BOZP - Cheb, provozní budova (ST a MeS) - rekonstrukce elektroinstalace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91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SO-03 - elektroinstalace administrativních prostor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Cheb</v>
      </c>
      <c r="G52" s="40"/>
      <c r="H52" s="40"/>
      <c r="I52" s="32" t="s">
        <v>23</v>
      </c>
      <c r="J52" s="72" t="str">
        <f>IF(J12="","",J12)</f>
        <v>2. 5. 2022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33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94</v>
      </c>
      <c r="D57" s="162"/>
      <c r="E57" s="162"/>
      <c r="F57" s="162"/>
      <c r="G57" s="162"/>
      <c r="H57" s="162"/>
      <c r="I57" s="162"/>
      <c r="J57" s="163" t="s">
        <v>95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68</v>
      </c>
      <c r="D59" s="40"/>
      <c r="E59" s="40"/>
      <c r="F59" s="40"/>
      <c r="G59" s="40"/>
      <c r="H59" s="40"/>
      <c r="I59" s="40"/>
      <c r="J59" s="102">
        <f>J93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96</v>
      </c>
    </row>
    <row r="60" s="9" customFormat="1" ht="24.96" customHeight="1">
      <c r="A60" s="9"/>
      <c r="B60" s="165"/>
      <c r="C60" s="166"/>
      <c r="D60" s="167" t="s">
        <v>97</v>
      </c>
      <c r="E60" s="168"/>
      <c r="F60" s="168"/>
      <c r="G60" s="168"/>
      <c r="H60" s="168"/>
      <c r="I60" s="168"/>
      <c r="J60" s="169">
        <f>J94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98</v>
      </c>
      <c r="E61" s="174"/>
      <c r="F61" s="174"/>
      <c r="G61" s="174"/>
      <c r="H61" s="174"/>
      <c r="I61" s="174"/>
      <c r="J61" s="175">
        <f>J95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99</v>
      </c>
      <c r="E62" s="174"/>
      <c r="F62" s="174"/>
      <c r="G62" s="174"/>
      <c r="H62" s="174"/>
      <c r="I62" s="174"/>
      <c r="J62" s="175">
        <f>J102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100</v>
      </c>
      <c r="E63" s="174"/>
      <c r="F63" s="174"/>
      <c r="G63" s="174"/>
      <c r="H63" s="174"/>
      <c r="I63" s="174"/>
      <c r="J63" s="175">
        <f>J111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5"/>
      <c r="C64" s="166"/>
      <c r="D64" s="167" t="s">
        <v>101</v>
      </c>
      <c r="E64" s="168"/>
      <c r="F64" s="168"/>
      <c r="G64" s="168"/>
      <c r="H64" s="168"/>
      <c r="I64" s="168"/>
      <c r="J64" s="169">
        <f>J122</f>
        <v>0</v>
      </c>
      <c r="K64" s="166"/>
      <c r="L64" s="17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1"/>
      <c r="C65" s="172"/>
      <c r="D65" s="173" t="s">
        <v>102</v>
      </c>
      <c r="E65" s="174"/>
      <c r="F65" s="174"/>
      <c r="G65" s="174"/>
      <c r="H65" s="174"/>
      <c r="I65" s="174"/>
      <c r="J65" s="175">
        <f>J123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1"/>
      <c r="C66" s="172"/>
      <c r="D66" s="173" t="s">
        <v>356</v>
      </c>
      <c r="E66" s="174"/>
      <c r="F66" s="174"/>
      <c r="G66" s="174"/>
      <c r="H66" s="174"/>
      <c r="I66" s="174"/>
      <c r="J66" s="175">
        <f>J190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5"/>
      <c r="C67" s="166"/>
      <c r="D67" s="167" t="s">
        <v>103</v>
      </c>
      <c r="E67" s="168"/>
      <c r="F67" s="168"/>
      <c r="G67" s="168"/>
      <c r="H67" s="168"/>
      <c r="I67" s="168"/>
      <c r="J67" s="169">
        <f>J193</f>
        <v>0</v>
      </c>
      <c r="K67" s="166"/>
      <c r="L67" s="170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71"/>
      <c r="C68" s="172"/>
      <c r="D68" s="173" t="s">
        <v>104</v>
      </c>
      <c r="E68" s="174"/>
      <c r="F68" s="174"/>
      <c r="G68" s="174"/>
      <c r="H68" s="174"/>
      <c r="I68" s="174"/>
      <c r="J68" s="175">
        <f>J194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1"/>
      <c r="C69" s="172"/>
      <c r="D69" s="173" t="s">
        <v>105</v>
      </c>
      <c r="E69" s="174"/>
      <c r="F69" s="174"/>
      <c r="G69" s="174"/>
      <c r="H69" s="174"/>
      <c r="I69" s="174"/>
      <c r="J69" s="175">
        <f>J197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1"/>
      <c r="C70" s="172"/>
      <c r="D70" s="173" t="s">
        <v>106</v>
      </c>
      <c r="E70" s="174"/>
      <c r="F70" s="174"/>
      <c r="G70" s="174"/>
      <c r="H70" s="174"/>
      <c r="I70" s="174"/>
      <c r="J70" s="175">
        <f>J200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1"/>
      <c r="C71" s="172"/>
      <c r="D71" s="173" t="s">
        <v>357</v>
      </c>
      <c r="E71" s="174"/>
      <c r="F71" s="174"/>
      <c r="G71" s="174"/>
      <c r="H71" s="174"/>
      <c r="I71" s="174"/>
      <c r="J71" s="175">
        <f>J203</f>
        <v>0</v>
      </c>
      <c r="K71" s="172"/>
      <c r="L71" s="17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1"/>
      <c r="C72" s="172"/>
      <c r="D72" s="173" t="s">
        <v>107</v>
      </c>
      <c r="E72" s="174"/>
      <c r="F72" s="174"/>
      <c r="G72" s="174"/>
      <c r="H72" s="174"/>
      <c r="I72" s="174"/>
      <c r="J72" s="175">
        <f>J206</f>
        <v>0</v>
      </c>
      <c r="K72" s="172"/>
      <c r="L72" s="17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1"/>
      <c r="C73" s="172"/>
      <c r="D73" s="173" t="s">
        <v>108</v>
      </c>
      <c r="E73" s="174"/>
      <c r="F73" s="174"/>
      <c r="G73" s="174"/>
      <c r="H73" s="174"/>
      <c r="I73" s="174"/>
      <c r="J73" s="175">
        <f>J209</f>
        <v>0</v>
      </c>
      <c r="K73" s="172"/>
      <c r="L73" s="17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9" s="2" customFormat="1" ht="6.96" customHeight="1">
      <c r="A79" s="38"/>
      <c r="B79" s="61"/>
      <c r="C79" s="62"/>
      <c r="D79" s="62"/>
      <c r="E79" s="62"/>
      <c r="F79" s="62"/>
      <c r="G79" s="62"/>
      <c r="H79" s="62"/>
      <c r="I79" s="62"/>
      <c r="J79" s="62"/>
      <c r="K79" s="62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24.96" customHeight="1">
      <c r="A80" s="38"/>
      <c r="B80" s="39"/>
      <c r="C80" s="23" t="s">
        <v>109</v>
      </c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16</v>
      </c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6.5" customHeight="1">
      <c r="A83" s="38"/>
      <c r="B83" s="39"/>
      <c r="C83" s="40"/>
      <c r="D83" s="40"/>
      <c r="E83" s="160" t="str">
        <f>E7</f>
        <v>Sociální investice - BOZP - Cheb, provozní budova (ST a MeS) - rekonstrukce elektroinstalace</v>
      </c>
      <c r="F83" s="32"/>
      <c r="G83" s="32"/>
      <c r="H83" s="32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91</v>
      </c>
      <c r="D84" s="40"/>
      <c r="E84" s="40"/>
      <c r="F84" s="40"/>
      <c r="G84" s="40"/>
      <c r="H84" s="40"/>
      <c r="I84" s="40"/>
      <c r="J84" s="40"/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69" t="str">
        <f>E9</f>
        <v>SO-03 - elektroinstalace administrativních prostor</v>
      </c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2" t="s">
        <v>21</v>
      </c>
      <c r="D87" s="40"/>
      <c r="E87" s="40"/>
      <c r="F87" s="27" t="str">
        <f>F12</f>
        <v>Cheb</v>
      </c>
      <c r="G87" s="40"/>
      <c r="H87" s="40"/>
      <c r="I87" s="32" t="s">
        <v>23</v>
      </c>
      <c r="J87" s="72" t="str">
        <f>IF(J12="","",J12)</f>
        <v>2. 5. 2022</v>
      </c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5.15" customHeight="1">
      <c r="A89" s="38"/>
      <c r="B89" s="39"/>
      <c r="C89" s="32" t="s">
        <v>25</v>
      </c>
      <c r="D89" s="40"/>
      <c r="E89" s="40"/>
      <c r="F89" s="27" t="str">
        <f>E15</f>
        <v xml:space="preserve"> </v>
      </c>
      <c r="G89" s="40"/>
      <c r="H89" s="40"/>
      <c r="I89" s="32" t="s">
        <v>31</v>
      </c>
      <c r="J89" s="36" t="str">
        <f>E21</f>
        <v xml:space="preserve"> </v>
      </c>
      <c r="K89" s="40"/>
      <c r="L89" s="13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5.15" customHeight="1">
      <c r="A90" s="38"/>
      <c r="B90" s="39"/>
      <c r="C90" s="32" t="s">
        <v>29</v>
      </c>
      <c r="D90" s="40"/>
      <c r="E90" s="40"/>
      <c r="F90" s="27" t="str">
        <f>IF(E18="","",E18)</f>
        <v>Vyplň údaj</v>
      </c>
      <c r="G90" s="40"/>
      <c r="H90" s="40"/>
      <c r="I90" s="32" t="s">
        <v>33</v>
      </c>
      <c r="J90" s="36" t="str">
        <f>E24</f>
        <v xml:space="preserve"> </v>
      </c>
      <c r="K90" s="40"/>
      <c r="L90" s="13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0.32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13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11" customFormat="1" ht="29.28" customHeight="1">
      <c r="A92" s="177"/>
      <c r="B92" s="178"/>
      <c r="C92" s="179" t="s">
        <v>110</v>
      </c>
      <c r="D92" s="180" t="s">
        <v>55</v>
      </c>
      <c r="E92" s="180" t="s">
        <v>51</v>
      </c>
      <c r="F92" s="180" t="s">
        <v>52</v>
      </c>
      <c r="G92" s="180" t="s">
        <v>111</v>
      </c>
      <c r="H92" s="180" t="s">
        <v>112</v>
      </c>
      <c r="I92" s="180" t="s">
        <v>113</v>
      </c>
      <c r="J92" s="180" t="s">
        <v>95</v>
      </c>
      <c r="K92" s="181" t="s">
        <v>114</v>
      </c>
      <c r="L92" s="182"/>
      <c r="M92" s="92" t="s">
        <v>19</v>
      </c>
      <c r="N92" s="93" t="s">
        <v>40</v>
      </c>
      <c r="O92" s="93" t="s">
        <v>115</v>
      </c>
      <c r="P92" s="93" t="s">
        <v>116</v>
      </c>
      <c r="Q92" s="93" t="s">
        <v>117</v>
      </c>
      <c r="R92" s="93" t="s">
        <v>118</v>
      </c>
      <c r="S92" s="93" t="s">
        <v>119</v>
      </c>
      <c r="T92" s="94" t="s">
        <v>120</v>
      </c>
      <c r="U92" s="177"/>
      <c r="V92" s="177"/>
      <c r="W92" s="177"/>
      <c r="X92" s="177"/>
      <c r="Y92" s="177"/>
      <c r="Z92" s="177"/>
      <c r="AA92" s="177"/>
      <c r="AB92" s="177"/>
      <c r="AC92" s="177"/>
      <c r="AD92" s="177"/>
      <c r="AE92" s="177"/>
    </row>
    <row r="93" s="2" customFormat="1" ht="22.8" customHeight="1">
      <c r="A93" s="38"/>
      <c r="B93" s="39"/>
      <c r="C93" s="99" t="s">
        <v>121</v>
      </c>
      <c r="D93" s="40"/>
      <c r="E93" s="40"/>
      <c r="F93" s="40"/>
      <c r="G93" s="40"/>
      <c r="H93" s="40"/>
      <c r="I93" s="40"/>
      <c r="J93" s="183">
        <f>BK93</f>
        <v>0</v>
      </c>
      <c r="K93" s="40"/>
      <c r="L93" s="44"/>
      <c r="M93" s="95"/>
      <c r="N93" s="184"/>
      <c r="O93" s="96"/>
      <c r="P93" s="185">
        <f>P94+P122+P193</f>
        <v>0</v>
      </c>
      <c r="Q93" s="96"/>
      <c r="R93" s="185">
        <f>R94+R122+R193</f>
        <v>0</v>
      </c>
      <c r="S93" s="96"/>
      <c r="T93" s="186">
        <f>T94+T122+T193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69</v>
      </c>
      <c r="AU93" s="17" t="s">
        <v>96</v>
      </c>
      <c r="BK93" s="187">
        <f>BK94+BK122+BK193</f>
        <v>0</v>
      </c>
    </row>
    <row r="94" s="12" customFormat="1" ht="25.92" customHeight="1">
      <c r="A94" s="12"/>
      <c r="B94" s="188"/>
      <c r="C94" s="189"/>
      <c r="D94" s="190" t="s">
        <v>69</v>
      </c>
      <c r="E94" s="191" t="s">
        <v>122</v>
      </c>
      <c r="F94" s="191" t="s">
        <v>123</v>
      </c>
      <c r="G94" s="189"/>
      <c r="H94" s="189"/>
      <c r="I94" s="192"/>
      <c r="J94" s="193">
        <f>BK94</f>
        <v>0</v>
      </c>
      <c r="K94" s="189"/>
      <c r="L94" s="194"/>
      <c r="M94" s="195"/>
      <c r="N94" s="196"/>
      <c r="O94" s="196"/>
      <c r="P94" s="197">
        <f>P95+P102+P111</f>
        <v>0</v>
      </c>
      <c r="Q94" s="196"/>
      <c r="R94" s="197">
        <f>R95+R102+R111</f>
        <v>0</v>
      </c>
      <c r="S94" s="196"/>
      <c r="T94" s="198">
        <f>T95+T102+T111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199" t="s">
        <v>78</v>
      </c>
      <c r="AT94" s="200" t="s">
        <v>69</v>
      </c>
      <c r="AU94" s="200" t="s">
        <v>70</v>
      </c>
      <c r="AY94" s="199" t="s">
        <v>124</v>
      </c>
      <c r="BK94" s="201">
        <f>BK95+BK102+BK111</f>
        <v>0</v>
      </c>
    </row>
    <row r="95" s="12" customFormat="1" ht="22.8" customHeight="1">
      <c r="A95" s="12"/>
      <c r="B95" s="188"/>
      <c r="C95" s="189"/>
      <c r="D95" s="190" t="s">
        <v>69</v>
      </c>
      <c r="E95" s="202" t="s">
        <v>125</v>
      </c>
      <c r="F95" s="202" t="s">
        <v>126</v>
      </c>
      <c r="G95" s="189"/>
      <c r="H95" s="189"/>
      <c r="I95" s="192"/>
      <c r="J95" s="203">
        <f>BK95</f>
        <v>0</v>
      </c>
      <c r="K95" s="189"/>
      <c r="L95" s="194"/>
      <c r="M95" s="195"/>
      <c r="N95" s="196"/>
      <c r="O95" s="196"/>
      <c r="P95" s="197">
        <f>SUM(P96:P101)</f>
        <v>0</v>
      </c>
      <c r="Q95" s="196"/>
      <c r="R95" s="197">
        <f>SUM(R96:R101)</f>
        <v>0</v>
      </c>
      <c r="S95" s="196"/>
      <c r="T95" s="198">
        <f>SUM(T96:T101)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199" t="s">
        <v>78</v>
      </c>
      <c r="AT95" s="200" t="s">
        <v>69</v>
      </c>
      <c r="AU95" s="200" t="s">
        <v>78</v>
      </c>
      <c r="AY95" s="199" t="s">
        <v>124</v>
      </c>
      <c r="BK95" s="201">
        <f>SUM(BK96:BK101)</f>
        <v>0</v>
      </c>
    </row>
    <row r="96" s="2" customFormat="1" ht="16.5" customHeight="1">
      <c r="A96" s="38"/>
      <c r="B96" s="39"/>
      <c r="C96" s="204" t="s">
        <v>78</v>
      </c>
      <c r="D96" s="204" t="s">
        <v>127</v>
      </c>
      <c r="E96" s="205" t="s">
        <v>313</v>
      </c>
      <c r="F96" s="206" t="s">
        <v>314</v>
      </c>
      <c r="G96" s="207" t="s">
        <v>137</v>
      </c>
      <c r="H96" s="208">
        <v>51</v>
      </c>
      <c r="I96" s="209"/>
      <c r="J96" s="210">
        <f>ROUND(I96*H96,2)</f>
        <v>0</v>
      </c>
      <c r="K96" s="206" t="s">
        <v>19</v>
      </c>
      <c r="L96" s="44"/>
      <c r="M96" s="211" t="s">
        <v>19</v>
      </c>
      <c r="N96" s="212" t="s">
        <v>41</v>
      </c>
      <c r="O96" s="84"/>
      <c r="P96" s="213">
        <f>O96*H96</f>
        <v>0</v>
      </c>
      <c r="Q96" s="213">
        <v>0</v>
      </c>
      <c r="R96" s="213">
        <f>Q96*H96</f>
        <v>0</v>
      </c>
      <c r="S96" s="213">
        <v>0</v>
      </c>
      <c r="T96" s="214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5" t="s">
        <v>131</v>
      </c>
      <c r="AT96" s="215" t="s">
        <v>127</v>
      </c>
      <c r="AU96" s="215" t="s">
        <v>80</v>
      </c>
      <c r="AY96" s="17" t="s">
        <v>124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7" t="s">
        <v>78</v>
      </c>
      <c r="BK96" s="216">
        <f>ROUND(I96*H96,2)</f>
        <v>0</v>
      </c>
      <c r="BL96" s="17" t="s">
        <v>131</v>
      </c>
      <c r="BM96" s="215" t="s">
        <v>80</v>
      </c>
    </row>
    <row r="97" s="2" customFormat="1">
      <c r="A97" s="38"/>
      <c r="B97" s="39"/>
      <c r="C97" s="40"/>
      <c r="D97" s="217" t="s">
        <v>132</v>
      </c>
      <c r="E97" s="40"/>
      <c r="F97" s="218" t="s">
        <v>314</v>
      </c>
      <c r="G97" s="40"/>
      <c r="H97" s="40"/>
      <c r="I97" s="219"/>
      <c r="J97" s="40"/>
      <c r="K97" s="40"/>
      <c r="L97" s="44"/>
      <c r="M97" s="220"/>
      <c r="N97" s="221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132</v>
      </c>
      <c r="AU97" s="17" t="s">
        <v>80</v>
      </c>
    </row>
    <row r="98" s="2" customFormat="1" ht="16.5" customHeight="1">
      <c r="A98" s="38"/>
      <c r="B98" s="39"/>
      <c r="C98" s="204" t="s">
        <v>80</v>
      </c>
      <c r="D98" s="204" t="s">
        <v>127</v>
      </c>
      <c r="E98" s="205" t="s">
        <v>315</v>
      </c>
      <c r="F98" s="206" t="s">
        <v>316</v>
      </c>
      <c r="G98" s="207" t="s">
        <v>137</v>
      </c>
      <c r="H98" s="208">
        <v>3</v>
      </c>
      <c r="I98" s="209"/>
      <c r="J98" s="210">
        <f>ROUND(I98*H98,2)</f>
        <v>0</v>
      </c>
      <c r="K98" s="206" t="s">
        <v>19</v>
      </c>
      <c r="L98" s="44"/>
      <c r="M98" s="211" t="s">
        <v>19</v>
      </c>
      <c r="N98" s="212" t="s">
        <v>41</v>
      </c>
      <c r="O98" s="84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131</v>
      </c>
      <c r="AT98" s="215" t="s">
        <v>127</v>
      </c>
      <c r="AU98" s="215" t="s">
        <v>80</v>
      </c>
      <c r="AY98" s="17" t="s">
        <v>124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78</v>
      </c>
      <c r="BK98" s="216">
        <f>ROUND(I98*H98,2)</f>
        <v>0</v>
      </c>
      <c r="BL98" s="17" t="s">
        <v>131</v>
      </c>
      <c r="BM98" s="215" t="s">
        <v>131</v>
      </c>
    </row>
    <row r="99" s="2" customFormat="1">
      <c r="A99" s="38"/>
      <c r="B99" s="39"/>
      <c r="C99" s="40"/>
      <c r="D99" s="217" t="s">
        <v>132</v>
      </c>
      <c r="E99" s="40"/>
      <c r="F99" s="218" t="s">
        <v>316</v>
      </c>
      <c r="G99" s="40"/>
      <c r="H99" s="40"/>
      <c r="I99" s="219"/>
      <c r="J99" s="40"/>
      <c r="K99" s="40"/>
      <c r="L99" s="44"/>
      <c r="M99" s="220"/>
      <c r="N99" s="221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132</v>
      </c>
      <c r="AU99" s="17" t="s">
        <v>80</v>
      </c>
    </row>
    <row r="100" s="2" customFormat="1" ht="16.5" customHeight="1">
      <c r="A100" s="38"/>
      <c r="B100" s="39"/>
      <c r="C100" s="204" t="s">
        <v>138</v>
      </c>
      <c r="D100" s="204" t="s">
        <v>127</v>
      </c>
      <c r="E100" s="205" t="s">
        <v>317</v>
      </c>
      <c r="F100" s="206" t="s">
        <v>318</v>
      </c>
      <c r="G100" s="207" t="s">
        <v>130</v>
      </c>
      <c r="H100" s="208">
        <v>43.5</v>
      </c>
      <c r="I100" s="209"/>
      <c r="J100" s="210">
        <f>ROUND(I100*H100,2)</f>
        <v>0</v>
      </c>
      <c r="K100" s="206" t="s">
        <v>19</v>
      </c>
      <c r="L100" s="44"/>
      <c r="M100" s="211" t="s">
        <v>19</v>
      </c>
      <c r="N100" s="212" t="s">
        <v>41</v>
      </c>
      <c r="O100" s="84"/>
      <c r="P100" s="213">
        <f>O100*H100</f>
        <v>0</v>
      </c>
      <c r="Q100" s="213">
        <v>0</v>
      </c>
      <c r="R100" s="213">
        <f>Q100*H100</f>
        <v>0</v>
      </c>
      <c r="S100" s="213">
        <v>0</v>
      </c>
      <c r="T100" s="214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5" t="s">
        <v>131</v>
      </c>
      <c r="AT100" s="215" t="s">
        <v>127</v>
      </c>
      <c r="AU100" s="215" t="s">
        <v>80</v>
      </c>
      <c r="AY100" s="17" t="s">
        <v>124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7" t="s">
        <v>78</v>
      </c>
      <c r="BK100" s="216">
        <f>ROUND(I100*H100,2)</f>
        <v>0</v>
      </c>
      <c r="BL100" s="17" t="s">
        <v>131</v>
      </c>
      <c r="BM100" s="215" t="s">
        <v>125</v>
      </c>
    </row>
    <row r="101" s="2" customFormat="1">
      <c r="A101" s="38"/>
      <c r="B101" s="39"/>
      <c r="C101" s="40"/>
      <c r="D101" s="217" t="s">
        <v>132</v>
      </c>
      <c r="E101" s="40"/>
      <c r="F101" s="218" t="s">
        <v>318</v>
      </c>
      <c r="G101" s="40"/>
      <c r="H101" s="40"/>
      <c r="I101" s="219"/>
      <c r="J101" s="40"/>
      <c r="K101" s="40"/>
      <c r="L101" s="44"/>
      <c r="M101" s="220"/>
      <c r="N101" s="221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132</v>
      </c>
      <c r="AU101" s="17" t="s">
        <v>80</v>
      </c>
    </row>
    <row r="102" s="12" customFormat="1" ht="22.8" customHeight="1">
      <c r="A102" s="12"/>
      <c r="B102" s="188"/>
      <c r="C102" s="189"/>
      <c r="D102" s="190" t="s">
        <v>69</v>
      </c>
      <c r="E102" s="202" t="s">
        <v>133</v>
      </c>
      <c r="F102" s="202" t="s">
        <v>134</v>
      </c>
      <c r="G102" s="189"/>
      <c r="H102" s="189"/>
      <c r="I102" s="192"/>
      <c r="J102" s="203">
        <f>BK102</f>
        <v>0</v>
      </c>
      <c r="K102" s="189"/>
      <c r="L102" s="194"/>
      <c r="M102" s="195"/>
      <c r="N102" s="196"/>
      <c r="O102" s="196"/>
      <c r="P102" s="197">
        <f>SUM(P103:P110)</f>
        <v>0</v>
      </c>
      <c r="Q102" s="196"/>
      <c r="R102" s="197">
        <f>SUM(R103:R110)</f>
        <v>0</v>
      </c>
      <c r="S102" s="196"/>
      <c r="T102" s="198">
        <f>SUM(T103:T110)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199" t="s">
        <v>78</v>
      </c>
      <c r="AT102" s="200" t="s">
        <v>69</v>
      </c>
      <c r="AU102" s="200" t="s">
        <v>78</v>
      </c>
      <c r="AY102" s="199" t="s">
        <v>124</v>
      </c>
      <c r="BK102" s="201">
        <f>SUM(BK103:BK110)</f>
        <v>0</v>
      </c>
    </row>
    <row r="103" s="2" customFormat="1" ht="16.5" customHeight="1">
      <c r="A103" s="38"/>
      <c r="B103" s="39"/>
      <c r="C103" s="204" t="s">
        <v>131</v>
      </c>
      <c r="D103" s="204" t="s">
        <v>127</v>
      </c>
      <c r="E103" s="205" t="s">
        <v>319</v>
      </c>
      <c r="F103" s="206" t="s">
        <v>320</v>
      </c>
      <c r="G103" s="207" t="s">
        <v>137</v>
      </c>
      <c r="H103" s="208">
        <v>51</v>
      </c>
      <c r="I103" s="209"/>
      <c r="J103" s="210">
        <f>ROUND(I103*H103,2)</f>
        <v>0</v>
      </c>
      <c r="K103" s="206" t="s">
        <v>19</v>
      </c>
      <c r="L103" s="44"/>
      <c r="M103" s="211" t="s">
        <v>19</v>
      </c>
      <c r="N103" s="212" t="s">
        <v>41</v>
      </c>
      <c r="O103" s="84"/>
      <c r="P103" s="213">
        <f>O103*H103</f>
        <v>0</v>
      </c>
      <c r="Q103" s="213">
        <v>0</v>
      </c>
      <c r="R103" s="213">
        <f>Q103*H103</f>
        <v>0</v>
      </c>
      <c r="S103" s="213">
        <v>0</v>
      </c>
      <c r="T103" s="214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5" t="s">
        <v>131</v>
      </c>
      <c r="AT103" s="215" t="s">
        <v>127</v>
      </c>
      <c r="AU103" s="215" t="s">
        <v>80</v>
      </c>
      <c r="AY103" s="17" t="s">
        <v>124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7" t="s">
        <v>78</v>
      </c>
      <c r="BK103" s="216">
        <f>ROUND(I103*H103,2)</f>
        <v>0</v>
      </c>
      <c r="BL103" s="17" t="s">
        <v>131</v>
      </c>
      <c r="BM103" s="215" t="s">
        <v>144</v>
      </c>
    </row>
    <row r="104" s="2" customFormat="1">
      <c r="A104" s="38"/>
      <c r="B104" s="39"/>
      <c r="C104" s="40"/>
      <c r="D104" s="217" t="s">
        <v>132</v>
      </c>
      <c r="E104" s="40"/>
      <c r="F104" s="218" t="s">
        <v>320</v>
      </c>
      <c r="G104" s="40"/>
      <c r="H104" s="40"/>
      <c r="I104" s="219"/>
      <c r="J104" s="40"/>
      <c r="K104" s="40"/>
      <c r="L104" s="44"/>
      <c r="M104" s="220"/>
      <c r="N104" s="221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132</v>
      </c>
      <c r="AU104" s="17" t="s">
        <v>80</v>
      </c>
    </row>
    <row r="105" s="2" customFormat="1" ht="16.5" customHeight="1">
      <c r="A105" s="38"/>
      <c r="B105" s="39"/>
      <c r="C105" s="204" t="s">
        <v>145</v>
      </c>
      <c r="D105" s="204" t="s">
        <v>127</v>
      </c>
      <c r="E105" s="205" t="s">
        <v>321</v>
      </c>
      <c r="F105" s="206" t="s">
        <v>322</v>
      </c>
      <c r="G105" s="207" t="s">
        <v>130</v>
      </c>
      <c r="H105" s="208">
        <v>2</v>
      </c>
      <c r="I105" s="209"/>
      <c r="J105" s="210">
        <f>ROUND(I105*H105,2)</f>
        <v>0</v>
      </c>
      <c r="K105" s="206" t="s">
        <v>19</v>
      </c>
      <c r="L105" s="44"/>
      <c r="M105" s="211" t="s">
        <v>19</v>
      </c>
      <c r="N105" s="212" t="s">
        <v>41</v>
      </c>
      <c r="O105" s="84"/>
      <c r="P105" s="213">
        <f>O105*H105</f>
        <v>0</v>
      </c>
      <c r="Q105" s="213">
        <v>0</v>
      </c>
      <c r="R105" s="213">
        <f>Q105*H105</f>
        <v>0</v>
      </c>
      <c r="S105" s="213">
        <v>0</v>
      </c>
      <c r="T105" s="214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5" t="s">
        <v>131</v>
      </c>
      <c r="AT105" s="215" t="s">
        <v>127</v>
      </c>
      <c r="AU105" s="215" t="s">
        <v>80</v>
      </c>
      <c r="AY105" s="17" t="s">
        <v>124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7" t="s">
        <v>78</v>
      </c>
      <c r="BK105" s="216">
        <f>ROUND(I105*H105,2)</f>
        <v>0</v>
      </c>
      <c r="BL105" s="17" t="s">
        <v>131</v>
      </c>
      <c r="BM105" s="215" t="s">
        <v>149</v>
      </c>
    </row>
    <row r="106" s="2" customFormat="1">
      <c r="A106" s="38"/>
      <c r="B106" s="39"/>
      <c r="C106" s="40"/>
      <c r="D106" s="217" t="s">
        <v>132</v>
      </c>
      <c r="E106" s="40"/>
      <c r="F106" s="218" t="s">
        <v>322</v>
      </c>
      <c r="G106" s="40"/>
      <c r="H106" s="40"/>
      <c r="I106" s="219"/>
      <c r="J106" s="40"/>
      <c r="K106" s="40"/>
      <c r="L106" s="44"/>
      <c r="M106" s="220"/>
      <c r="N106" s="221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132</v>
      </c>
      <c r="AU106" s="17" t="s">
        <v>80</v>
      </c>
    </row>
    <row r="107" s="2" customFormat="1" ht="16.5" customHeight="1">
      <c r="A107" s="38"/>
      <c r="B107" s="39"/>
      <c r="C107" s="204" t="s">
        <v>125</v>
      </c>
      <c r="D107" s="204" t="s">
        <v>127</v>
      </c>
      <c r="E107" s="205" t="s">
        <v>358</v>
      </c>
      <c r="F107" s="206" t="s">
        <v>359</v>
      </c>
      <c r="G107" s="207" t="s">
        <v>148</v>
      </c>
      <c r="H107" s="208">
        <v>320</v>
      </c>
      <c r="I107" s="209"/>
      <c r="J107" s="210">
        <f>ROUND(I107*H107,2)</f>
        <v>0</v>
      </c>
      <c r="K107" s="206" t="s">
        <v>19</v>
      </c>
      <c r="L107" s="44"/>
      <c r="M107" s="211" t="s">
        <v>19</v>
      </c>
      <c r="N107" s="212" t="s">
        <v>41</v>
      </c>
      <c r="O107" s="84"/>
      <c r="P107" s="213">
        <f>O107*H107</f>
        <v>0</v>
      </c>
      <c r="Q107" s="213">
        <v>0</v>
      </c>
      <c r="R107" s="213">
        <f>Q107*H107</f>
        <v>0</v>
      </c>
      <c r="S107" s="213">
        <v>0</v>
      </c>
      <c r="T107" s="214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5" t="s">
        <v>131</v>
      </c>
      <c r="AT107" s="215" t="s">
        <v>127</v>
      </c>
      <c r="AU107" s="215" t="s">
        <v>80</v>
      </c>
      <c r="AY107" s="17" t="s">
        <v>124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7" t="s">
        <v>78</v>
      </c>
      <c r="BK107" s="216">
        <f>ROUND(I107*H107,2)</f>
        <v>0</v>
      </c>
      <c r="BL107" s="17" t="s">
        <v>131</v>
      </c>
      <c r="BM107" s="215" t="s">
        <v>155</v>
      </c>
    </row>
    <row r="108" s="2" customFormat="1">
      <c r="A108" s="38"/>
      <c r="B108" s="39"/>
      <c r="C108" s="40"/>
      <c r="D108" s="217" t="s">
        <v>132</v>
      </c>
      <c r="E108" s="40"/>
      <c r="F108" s="218" t="s">
        <v>359</v>
      </c>
      <c r="G108" s="40"/>
      <c r="H108" s="40"/>
      <c r="I108" s="219"/>
      <c r="J108" s="40"/>
      <c r="K108" s="40"/>
      <c r="L108" s="44"/>
      <c r="M108" s="220"/>
      <c r="N108" s="22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132</v>
      </c>
      <c r="AU108" s="17" t="s">
        <v>80</v>
      </c>
    </row>
    <row r="109" s="2" customFormat="1" ht="16.5" customHeight="1">
      <c r="A109" s="38"/>
      <c r="B109" s="39"/>
      <c r="C109" s="204" t="s">
        <v>156</v>
      </c>
      <c r="D109" s="204" t="s">
        <v>127</v>
      </c>
      <c r="E109" s="205" t="s">
        <v>323</v>
      </c>
      <c r="F109" s="206" t="s">
        <v>324</v>
      </c>
      <c r="G109" s="207" t="s">
        <v>148</v>
      </c>
      <c r="H109" s="208">
        <v>70</v>
      </c>
      <c r="I109" s="209"/>
      <c r="J109" s="210">
        <f>ROUND(I109*H109,2)</f>
        <v>0</v>
      </c>
      <c r="K109" s="206" t="s">
        <v>19</v>
      </c>
      <c r="L109" s="44"/>
      <c r="M109" s="211" t="s">
        <v>19</v>
      </c>
      <c r="N109" s="212" t="s">
        <v>41</v>
      </c>
      <c r="O109" s="84"/>
      <c r="P109" s="213">
        <f>O109*H109</f>
        <v>0</v>
      </c>
      <c r="Q109" s="213">
        <v>0</v>
      </c>
      <c r="R109" s="213">
        <f>Q109*H109</f>
        <v>0</v>
      </c>
      <c r="S109" s="213">
        <v>0</v>
      </c>
      <c r="T109" s="214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15" t="s">
        <v>131</v>
      </c>
      <c r="AT109" s="215" t="s">
        <v>127</v>
      </c>
      <c r="AU109" s="215" t="s">
        <v>80</v>
      </c>
      <c r="AY109" s="17" t="s">
        <v>124</v>
      </c>
      <c r="BE109" s="216">
        <f>IF(N109="základní",J109,0)</f>
        <v>0</v>
      </c>
      <c r="BF109" s="216">
        <f>IF(N109="snížená",J109,0)</f>
        <v>0</v>
      </c>
      <c r="BG109" s="216">
        <f>IF(N109="zákl. přenesená",J109,0)</f>
        <v>0</v>
      </c>
      <c r="BH109" s="216">
        <f>IF(N109="sníž. přenesená",J109,0)</f>
        <v>0</v>
      </c>
      <c r="BI109" s="216">
        <f>IF(N109="nulová",J109,0)</f>
        <v>0</v>
      </c>
      <c r="BJ109" s="17" t="s">
        <v>78</v>
      </c>
      <c r="BK109" s="216">
        <f>ROUND(I109*H109,2)</f>
        <v>0</v>
      </c>
      <c r="BL109" s="17" t="s">
        <v>131</v>
      </c>
      <c r="BM109" s="215" t="s">
        <v>159</v>
      </c>
    </row>
    <row r="110" s="2" customFormat="1">
      <c r="A110" s="38"/>
      <c r="B110" s="39"/>
      <c r="C110" s="40"/>
      <c r="D110" s="217" t="s">
        <v>132</v>
      </c>
      <c r="E110" s="40"/>
      <c r="F110" s="218" t="s">
        <v>324</v>
      </c>
      <c r="G110" s="40"/>
      <c r="H110" s="40"/>
      <c r="I110" s="219"/>
      <c r="J110" s="40"/>
      <c r="K110" s="40"/>
      <c r="L110" s="44"/>
      <c r="M110" s="220"/>
      <c r="N110" s="221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132</v>
      </c>
      <c r="AU110" s="17" t="s">
        <v>80</v>
      </c>
    </row>
    <row r="111" s="12" customFormat="1" ht="22.8" customHeight="1">
      <c r="A111" s="12"/>
      <c r="B111" s="188"/>
      <c r="C111" s="189"/>
      <c r="D111" s="190" t="s">
        <v>69</v>
      </c>
      <c r="E111" s="202" t="s">
        <v>150</v>
      </c>
      <c r="F111" s="202" t="s">
        <v>151</v>
      </c>
      <c r="G111" s="189"/>
      <c r="H111" s="189"/>
      <c r="I111" s="192"/>
      <c r="J111" s="203">
        <f>BK111</f>
        <v>0</v>
      </c>
      <c r="K111" s="189"/>
      <c r="L111" s="194"/>
      <c r="M111" s="195"/>
      <c r="N111" s="196"/>
      <c r="O111" s="196"/>
      <c r="P111" s="197">
        <f>SUM(P112:P121)</f>
        <v>0</v>
      </c>
      <c r="Q111" s="196"/>
      <c r="R111" s="197">
        <f>SUM(R112:R121)</f>
        <v>0</v>
      </c>
      <c r="S111" s="196"/>
      <c r="T111" s="198">
        <f>SUM(T112:T121)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199" t="s">
        <v>78</v>
      </c>
      <c r="AT111" s="200" t="s">
        <v>69</v>
      </c>
      <c r="AU111" s="200" t="s">
        <v>78</v>
      </c>
      <c r="AY111" s="199" t="s">
        <v>124</v>
      </c>
      <c r="BK111" s="201">
        <f>SUM(BK112:BK121)</f>
        <v>0</v>
      </c>
    </row>
    <row r="112" s="2" customFormat="1" ht="16.5" customHeight="1">
      <c r="A112" s="38"/>
      <c r="B112" s="39"/>
      <c r="C112" s="204" t="s">
        <v>144</v>
      </c>
      <c r="D112" s="204" t="s">
        <v>127</v>
      </c>
      <c r="E112" s="205" t="s">
        <v>325</v>
      </c>
      <c r="F112" s="206" t="s">
        <v>326</v>
      </c>
      <c r="G112" s="207" t="s">
        <v>154</v>
      </c>
      <c r="H112" s="208">
        <v>4.9790000000000001</v>
      </c>
      <c r="I112" s="209"/>
      <c r="J112" s="210">
        <f>ROUND(I112*H112,2)</f>
        <v>0</v>
      </c>
      <c r="K112" s="206" t="s">
        <v>19</v>
      </c>
      <c r="L112" s="44"/>
      <c r="M112" s="211" t="s">
        <v>19</v>
      </c>
      <c r="N112" s="212" t="s">
        <v>41</v>
      </c>
      <c r="O112" s="84"/>
      <c r="P112" s="213">
        <f>O112*H112</f>
        <v>0</v>
      </c>
      <c r="Q112" s="213">
        <v>0</v>
      </c>
      <c r="R112" s="213">
        <f>Q112*H112</f>
        <v>0</v>
      </c>
      <c r="S112" s="213">
        <v>0</v>
      </c>
      <c r="T112" s="214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5" t="s">
        <v>131</v>
      </c>
      <c r="AT112" s="215" t="s">
        <v>127</v>
      </c>
      <c r="AU112" s="215" t="s">
        <v>80</v>
      </c>
      <c r="AY112" s="17" t="s">
        <v>124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7" t="s">
        <v>78</v>
      </c>
      <c r="BK112" s="216">
        <f>ROUND(I112*H112,2)</f>
        <v>0</v>
      </c>
      <c r="BL112" s="17" t="s">
        <v>131</v>
      </c>
      <c r="BM112" s="215" t="s">
        <v>162</v>
      </c>
    </row>
    <row r="113" s="2" customFormat="1">
      <c r="A113" s="38"/>
      <c r="B113" s="39"/>
      <c r="C113" s="40"/>
      <c r="D113" s="217" t="s">
        <v>132</v>
      </c>
      <c r="E113" s="40"/>
      <c r="F113" s="218" t="s">
        <v>326</v>
      </c>
      <c r="G113" s="40"/>
      <c r="H113" s="40"/>
      <c r="I113" s="219"/>
      <c r="J113" s="40"/>
      <c r="K113" s="40"/>
      <c r="L113" s="44"/>
      <c r="M113" s="220"/>
      <c r="N113" s="221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132</v>
      </c>
      <c r="AU113" s="17" t="s">
        <v>80</v>
      </c>
    </row>
    <row r="114" s="2" customFormat="1" ht="21.75" customHeight="1">
      <c r="A114" s="38"/>
      <c r="B114" s="39"/>
      <c r="C114" s="204" t="s">
        <v>133</v>
      </c>
      <c r="D114" s="204" t="s">
        <v>127</v>
      </c>
      <c r="E114" s="205" t="s">
        <v>157</v>
      </c>
      <c r="F114" s="206" t="s">
        <v>158</v>
      </c>
      <c r="G114" s="207" t="s">
        <v>154</v>
      </c>
      <c r="H114" s="208">
        <v>4.9790000000000001</v>
      </c>
      <c r="I114" s="209"/>
      <c r="J114" s="210">
        <f>ROUND(I114*H114,2)</f>
        <v>0</v>
      </c>
      <c r="K114" s="206" t="s">
        <v>19</v>
      </c>
      <c r="L114" s="44"/>
      <c r="M114" s="211" t="s">
        <v>19</v>
      </c>
      <c r="N114" s="212" t="s">
        <v>41</v>
      </c>
      <c r="O114" s="84"/>
      <c r="P114" s="213">
        <f>O114*H114</f>
        <v>0</v>
      </c>
      <c r="Q114" s="213">
        <v>0</v>
      </c>
      <c r="R114" s="213">
        <f>Q114*H114</f>
        <v>0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131</v>
      </c>
      <c r="AT114" s="215" t="s">
        <v>127</v>
      </c>
      <c r="AU114" s="215" t="s">
        <v>80</v>
      </c>
      <c r="AY114" s="17" t="s">
        <v>124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78</v>
      </c>
      <c r="BK114" s="216">
        <f>ROUND(I114*H114,2)</f>
        <v>0</v>
      </c>
      <c r="BL114" s="17" t="s">
        <v>131</v>
      </c>
      <c r="BM114" s="215" t="s">
        <v>165</v>
      </c>
    </row>
    <row r="115" s="2" customFormat="1">
      <c r="A115" s="38"/>
      <c r="B115" s="39"/>
      <c r="C115" s="40"/>
      <c r="D115" s="217" t="s">
        <v>132</v>
      </c>
      <c r="E115" s="40"/>
      <c r="F115" s="218" t="s">
        <v>158</v>
      </c>
      <c r="G115" s="40"/>
      <c r="H115" s="40"/>
      <c r="I115" s="219"/>
      <c r="J115" s="40"/>
      <c r="K115" s="40"/>
      <c r="L115" s="44"/>
      <c r="M115" s="220"/>
      <c r="N115" s="22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132</v>
      </c>
      <c r="AU115" s="17" t="s">
        <v>80</v>
      </c>
    </row>
    <row r="116" s="2" customFormat="1" ht="16.5" customHeight="1">
      <c r="A116" s="38"/>
      <c r="B116" s="39"/>
      <c r="C116" s="204" t="s">
        <v>149</v>
      </c>
      <c r="D116" s="204" t="s">
        <v>127</v>
      </c>
      <c r="E116" s="205" t="s">
        <v>160</v>
      </c>
      <c r="F116" s="206" t="s">
        <v>161</v>
      </c>
      <c r="G116" s="207" t="s">
        <v>154</v>
      </c>
      <c r="H116" s="208">
        <v>4.9790000000000001</v>
      </c>
      <c r="I116" s="209"/>
      <c r="J116" s="210">
        <f>ROUND(I116*H116,2)</f>
        <v>0</v>
      </c>
      <c r="K116" s="206" t="s">
        <v>19</v>
      </c>
      <c r="L116" s="44"/>
      <c r="M116" s="211" t="s">
        <v>19</v>
      </c>
      <c r="N116" s="212" t="s">
        <v>41</v>
      </c>
      <c r="O116" s="84"/>
      <c r="P116" s="213">
        <f>O116*H116</f>
        <v>0</v>
      </c>
      <c r="Q116" s="213">
        <v>0</v>
      </c>
      <c r="R116" s="213">
        <f>Q116*H116</f>
        <v>0</v>
      </c>
      <c r="S116" s="213">
        <v>0</v>
      </c>
      <c r="T116" s="214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5" t="s">
        <v>131</v>
      </c>
      <c r="AT116" s="215" t="s">
        <v>127</v>
      </c>
      <c r="AU116" s="215" t="s">
        <v>80</v>
      </c>
      <c r="AY116" s="17" t="s">
        <v>124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7" t="s">
        <v>78</v>
      </c>
      <c r="BK116" s="216">
        <f>ROUND(I116*H116,2)</f>
        <v>0</v>
      </c>
      <c r="BL116" s="17" t="s">
        <v>131</v>
      </c>
      <c r="BM116" s="215" t="s">
        <v>168</v>
      </c>
    </row>
    <row r="117" s="2" customFormat="1">
      <c r="A117" s="38"/>
      <c r="B117" s="39"/>
      <c r="C117" s="40"/>
      <c r="D117" s="217" t="s">
        <v>132</v>
      </c>
      <c r="E117" s="40"/>
      <c r="F117" s="218" t="s">
        <v>161</v>
      </c>
      <c r="G117" s="40"/>
      <c r="H117" s="40"/>
      <c r="I117" s="219"/>
      <c r="J117" s="40"/>
      <c r="K117" s="40"/>
      <c r="L117" s="44"/>
      <c r="M117" s="220"/>
      <c r="N117" s="221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132</v>
      </c>
      <c r="AU117" s="17" t="s">
        <v>80</v>
      </c>
    </row>
    <row r="118" s="2" customFormat="1" ht="16.5" customHeight="1">
      <c r="A118" s="38"/>
      <c r="B118" s="39"/>
      <c r="C118" s="204" t="s">
        <v>173</v>
      </c>
      <c r="D118" s="204" t="s">
        <v>127</v>
      </c>
      <c r="E118" s="205" t="s">
        <v>163</v>
      </c>
      <c r="F118" s="206" t="s">
        <v>164</v>
      </c>
      <c r="G118" s="207" t="s">
        <v>154</v>
      </c>
      <c r="H118" s="208">
        <v>106.89</v>
      </c>
      <c r="I118" s="209"/>
      <c r="J118" s="210">
        <f>ROUND(I118*H118,2)</f>
        <v>0</v>
      </c>
      <c r="K118" s="206" t="s">
        <v>19</v>
      </c>
      <c r="L118" s="44"/>
      <c r="M118" s="211" t="s">
        <v>19</v>
      </c>
      <c r="N118" s="212" t="s">
        <v>41</v>
      </c>
      <c r="O118" s="84"/>
      <c r="P118" s="213">
        <f>O118*H118</f>
        <v>0</v>
      </c>
      <c r="Q118" s="213">
        <v>0</v>
      </c>
      <c r="R118" s="213">
        <f>Q118*H118</f>
        <v>0</v>
      </c>
      <c r="S118" s="213">
        <v>0</v>
      </c>
      <c r="T118" s="214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5" t="s">
        <v>131</v>
      </c>
      <c r="AT118" s="215" t="s">
        <v>127</v>
      </c>
      <c r="AU118" s="215" t="s">
        <v>80</v>
      </c>
      <c r="AY118" s="17" t="s">
        <v>124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7" t="s">
        <v>78</v>
      </c>
      <c r="BK118" s="216">
        <f>ROUND(I118*H118,2)</f>
        <v>0</v>
      </c>
      <c r="BL118" s="17" t="s">
        <v>131</v>
      </c>
      <c r="BM118" s="215" t="s">
        <v>176</v>
      </c>
    </row>
    <row r="119" s="2" customFormat="1">
      <c r="A119" s="38"/>
      <c r="B119" s="39"/>
      <c r="C119" s="40"/>
      <c r="D119" s="217" t="s">
        <v>132</v>
      </c>
      <c r="E119" s="40"/>
      <c r="F119" s="218" t="s">
        <v>164</v>
      </c>
      <c r="G119" s="40"/>
      <c r="H119" s="40"/>
      <c r="I119" s="219"/>
      <c r="J119" s="40"/>
      <c r="K119" s="40"/>
      <c r="L119" s="44"/>
      <c r="M119" s="220"/>
      <c r="N119" s="221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132</v>
      </c>
      <c r="AU119" s="17" t="s">
        <v>80</v>
      </c>
    </row>
    <row r="120" s="2" customFormat="1" ht="21.75" customHeight="1">
      <c r="A120" s="38"/>
      <c r="B120" s="39"/>
      <c r="C120" s="204" t="s">
        <v>155</v>
      </c>
      <c r="D120" s="204" t="s">
        <v>127</v>
      </c>
      <c r="E120" s="205" t="s">
        <v>327</v>
      </c>
      <c r="F120" s="206" t="s">
        <v>328</v>
      </c>
      <c r="G120" s="207" t="s">
        <v>154</v>
      </c>
      <c r="H120" s="208">
        <v>5.3789999999999996</v>
      </c>
      <c r="I120" s="209"/>
      <c r="J120" s="210">
        <f>ROUND(I120*H120,2)</f>
        <v>0</v>
      </c>
      <c r="K120" s="206" t="s">
        <v>19</v>
      </c>
      <c r="L120" s="44"/>
      <c r="M120" s="211" t="s">
        <v>19</v>
      </c>
      <c r="N120" s="212" t="s">
        <v>41</v>
      </c>
      <c r="O120" s="84"/>
      <c r="P120" s="213">
        <f>O120*H120</f>
        <v>0</v>
      </c>
      <c r="Q120" s="213">
        <v>0</v>
      </c>
      <c r="R120" s="213">
        <f>Q120*H120</f>
        <v>0</v>
      </c>
      <c r="S120" s="213">
        <v>0</v>
      </c>
      <c r="T120" s="214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5" t="s">
        <v>131</v>
      </c>
      <c r="AT120" s="215" t="s">
        <v>127</v>
      </c>
      <c r="AU120" s="215" t="s">
        <v>80</v>
      </c>
      <c r="AY120" s="17" t="s">
        <v>124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7" t="s">
        <v>78</v>
      </c>
      <c r="BK120" s="216">
        <f>ROUND(I120*H120,2)</f>
        <v>0</v>
      </c>
      <c r="BL120" s="17" t="s">
        <v>131</v>
      </c>
      <c r="BM120" s="215" t="s">
        <v>181</v>
      </c>
    </row>
    <row r="121" s="2" customFormat="1">
      <c r="A121" s="38"/>
      <c r="B121" s="39"/>
      <c r="C121" s="40"/>
      <c r="D121" s="217" t="s">
        <v>132</v>
      </c>
      <c r="E121" s="40"/>
      <c r="F121" s="218" t="s">
        <v>328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132</v>
      </c>
      <c r="AU121" s="17" t="s">
        <v>80</v>
      </c>
    </row>
    <row r="122" s="12" customFormat="1" ht="25.92" customHeight="1">
      <c r="A122" s="12"/>
      <c r="B122" s="188"/>
      <c r="C122" s="189"/>
      <c r="D122" s="190" t="s">
        <v>69</v>
      </c>
      <c r="E122" s="191" t="s">
        <v>169</v>
      </c>
      <c r="F122" s="191" t="s">
        <v>170</v>
      </c>
      <c r="G122" s="189"/>
      <c r="H122" s="189"/>
      <c r="I122" s="192"/>
      <c r="J122" s="193">
        <f>BK122</f>
        <v>0</v>
      </c>
      <c r="K122" s="189"/>
      <c r="L122" s="194"/>
      <c r="M122" s="195"/>
      <c r="N122" s="196"/>
      <c r="O122" s="196"/>
      <c r="P122" s="197">
        <f>P123+P190</f>
        <v>0</v>
      </c>
      <c r="Q122" s="196"/>
      <c r="R122" s="197">
        <f>R123+R190</f>
        <v>0</v>
      </c>
      <c r="S122" s="196"/>
      <c r="T122" s="198">
        <f>T123+T190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99" t="s">
        <v>80</v>
      </c>
      <c r="AT122" s="200" t="s">
        <v>69</v>
      </c>
      <c r="AU122" s="200" t="s">
        <v>70</v>
      </c>
      <c r="AY122" s="199" t="s">
        <v>124</v>
      </c>
      <c r="BK122" s="201">
        <f>BK123+BK190</f>
        <v>0</v>
      </c>
    </row>
    <row r="123" s="12" customFormat="1" ht="22.8" customHeight="1">
      <c r="A123" s="12"/>
      <c r="B123" s="188"/>
      <c r="C123" s="189"/>
      <c r="D123" s="190" t="s">
        <v>69</v>
      </c>
      <c r="E123" s="202" t="s">
        <v>171</v>
      </c>
      <c r="F123" s="202" t="s">
        <v>172</v>
      </c>
      <c r="G123" s="189"/>
      <c r="H123" s="189"/>
      <c r="I123" s="192"/>
      <c r="J123" s="203">
        <f>BK123</f>
        <v>0</v>
      </c>
      <c r="K123" s="189"/>
      <c r="L123" s="194"/>
      <c r="M123" s="195"/>
      <c r="N123" s="196"/>
      <c r="O123" s="196"/>
      <c r="P123" s="197">
        <f>SUM(P124:P189)</f>
        <v>0</v>
      </c>
      <c r="Q123" s="196"/>
      <c r="R123" s="197">
        <f>SUM(R124:R189)</f>
        <v>0</v>
      </c>
      <c r="S123" s="196"/>
      <c r="T123" s="198">
        <f>SUM(T124:T189)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99" t="s">
        <v>80</v>
      </c>
      <c r="AT123" s="200" t="s">
        <v>69</v>
      </c>
      <c r="AU123" s="200" t="s">
        <v>78</v>
      </c>
      <c r="AY123" s="199" t="s">
        <v>124</v>
      </c>
      <c r="BK123" s="201">
        <f>SUM(BK124:BK189)</f>
        <v>0</v>
      </c>
    </row>
    <row r="124" s="2" customFormat="1" ht="16.5" customHeight="1">
      <c r="A124" s="38"/>
      <c r="B124" s="39"/>
      <c r="C124" s="204" t="s">
        <v>185</v>
      </c>
      <c r="D124" s="204" t="s">
        <v>127</v>
      </c>
      <c r="E124" s="205" t="s">
        <v>360</v>
      </c>
      <c r="F124" s="206" t="s">
        <v>361</v>
      </c>
      <c r="G124" s="207" t="s">
        <v>137</v>
      </c>
      <c r="H124" s="208">
        <v>51</v>
      </c>
      <c r="I124" s="209"/>
      <c r="J124" s="210">
        <f>ROUND(I124*H124,2)</f>
        <v>0</v>
      </c>
      <c r="K124" s="206" t="s">
        <v>19</v>
      </c>
      <c r="L124" s="44"/>
      <c r="M124" s="211" t="s">
        <v>19</v>
      </c>
      <c r="N124" s="212" t="s">
        <v>41</v>
      </c>
      <c r="O124" s="84"/>
      <c r="P124" s="213">
        <f>O124*H124</f>
        <v>0</v>
      </c>
      <c r="Q124" s="213">
        <v>0</v>
      </c>
      <c r="R124" s="213">
        <f>Q124*H124</f>
        <v>0</v>
      </c>
      <c r="S124" s="213">
        <v>0</v>
      </c>
      <c r="T124" s="21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5" t="s">
        <v>162</v>
      </c>
      <c r="AT124" s="215" t="s">
        <v>127</v>
      </c>
      <c r="AU124" s="215" t="s">
        <v>80</v>
      </c>
      <c r="AY124" s="17" t="s">
        <v>124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7" t="s">
        <v>78</v>
      </c>
      <c r="BK124" s="216">
        <f>ROUND(I124*H124,2)</f>
        <v>0</v>
      </c>
      <c r="BL124" s="17" t="s">
        <v>162</v>
      </c>
      <c r="BM124" s="215" t="s">
        <v>188</v>
      </c>
    </row>
    <row r="125" s="2" customFormat="1">
      <c r="A125" s="38"/>
      <c r="B125" s="39"/>
      <c r="C125" s="40"/>
      <c r="D125" s="217" t="s">
        <v>132</v>
      </c>
      <c r="E125" s="40"/>
      <c r="F125" s="218" t="s">
        <v>361</v>
      </c>
      <c r="G125" s="40"/>
      <c r="H125" s="40"/>
      <c r="I125" s="219"/>
      <c r="J125" s="40"/>
      <c r="K125" s="40"/>
      <c r="L125" s="44"/>
      <c r="M125" s="220"/>
      <c r="N125" s="221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132</v>
      </c>
      <c r="AU125" s="17" t="s">
        <v>80</v>
      </c>
    </row>
    <row r="126" s="2" customFormat="1" ht="16.5" customHeight="1">
      <c r="A126" s="38"/>
      <c r="B126" s="39"/>
      <c r="C126" s="222" t="s">
        <v>159</v>
      </c>
      <c r="D126" s="222" t="s">
        <v>177</v>
      </c>
      <c r="E126" s="223" t="s">
        <v>362</v>
      </c>
      <c r="F126" s="224" t="s">
        <v>363</v>
      </c>
      <c r="G126" s="225" t="s">
        <v>137</v>
      </c>
      <c r="H126" s="226">
        <v>51</v>
      </c>
      <c r="I126" s="227"/>
      <c r="J126" s="228">
        <f>ROUND(I126*H126,2)</f>
        <v>0</v>
      </c>
      <c r="K126" s="224" t="s">
        <v>19</v>
      </c>
      <c r="L126" s="229"/>
      <c r="M126" s="230" t="s">
        <v>19</v>
      </c>
      <c r="N126" s="231" t="s">
        <v>41</v>
      </c>
      <c r="O126" s="84"/>
      <c r="P126" s="213">
        <f>O126*H126</f>
        <v>0</v>
      </c>
      <c r="Q126" s="213">
        <v>0</v>
      </c>
      <c r="R126" s="213">
        <f>Q126*H126</f>
        <v>0</v>
      </c>
      <c r="S126" s="213">
        <v>0</v>
      </c>
      <c r="T126" s="214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5" t="s">
        <v>180</v>
      </c>
      <c r="AT126" s="215" t="s">
        <v>177</v>
      </c>
      <c r="AU126" s="215" t="s">
        <v>80</v>
      </c>
      <c r="AY126" s="17" t="s">
        <v>124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7" t="s">
        <v>78</v>
      </c>
      <c r="BK126" s="216">
        <f>ROUND(I126*H126,2)</f>
        <v>0</v>
      </c>
      <c r="BL126" s="17" t="s">
        <v>162</v>
      </c>
      <c r="BM126" s="215" t="s">
        <v>191</v>
      </c>
    </row>
    <row r="127" s="2" customFormat="1">
      <c r="A127" s="38"/>
      <c r="B127" s="39"/>
      <c r="C127" s="40"/>
      <c r="D127" s="217" t="s">
        <v>132</v>
      </c>
      <c r="E127" s="40"/>
      <c r="F127" s="218" t="s">
        <v>363</v>
      </c>
      <c r="G127" s="40"/>
      <c r="H127" s="40"/>
      <c r="I127" s="219"/>
      <c r="J127" s="40"/>
      <c r="K127" s="40"/>
      <c r="L127" s="44"/>
      <c r="M127" s="220"/>
      <c r="N127" s="221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132</v>
      </c>
      <c r="AU127" s="17" t="s">
        <v>80</v>
      </c>
    </row>
    <row r="128" s="2" customFormat="1" ht="16.5" customHeight="1">
      <c r="A128" s="38"/>
      <c r="B128" s="39"/>
      <c r="C128" s="204" t="s">
        <v>8</v>
      </c>
      <c r="D128" s="204" t="s">
        <v>127</v>
      </c>
      <c r="E128" s="205" t="s">
        <v>329</v>
      </c>
      <c r="F128" s="206" t="s">
        <v>330</v>
      </c>
      <c r="G128" s="207" t="s">
        <v>148</v>
      </c>
      <c r="H128" s="208">
        <v>405</v>
      </c>
      <c r="I128" s="209"/>
      <c r="J128" s="210">
        <f>ROUND(I128*H128,2)</f>
        <v>0</v>
      </c>
      <c r="K128" s="206" t="s">
        <v>19</v>
      </c>
      <c r="L128" s="44"/>
      <c r="M128" s="211" t="s">
        <v>19</v>
      </c>
      <c r="N128" s="212" t="s">
        <v>41</v>
      </c>
      <c r="O128" s="84"/>
      <c r="P128" s="213">
        <f>O128*H128</f>
        <v>0</v>
      </c>
      <c r="Q128" s="213">
        <v>0</v>
      </c>
      <c r="R128" s="213">
        <f>Q128*H128</f>
        <v>0</v>
      </c>
      <c r="S128" s="213">
        <v>0</v>
      </c>
      <c r="T128" s="21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5" t="s">
        <v>162</v>
      </c>
      <c r="AT128" s="215" t="s">
        <v>127</v>
      </c>
      <c r="AU128" s="215" t="s">
        <v>80</v>
      </c>
      <c r="AY128" s="17" t="s">
        <v>124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7" t="s">
        <v>78</v>
      </c>
      <c r="BK128" s="216">
        <f>ROUND(I128*H128,2)</f>
        <v>0</v>
      </c>
      <c r="BL128" s="17" t="s">
        <v>162</v>
      </c>
      <c r="BM128" s="215" t="s">
        <v>193</v>
      </c>
    </row>
    <row r="129" s="2" customFormat="1">
      <c r="A129" s="38"/>
      <c r="B129" s="39"/>
      <c r="C129" s="40"/>
      <c r="D129" s="217" t="s">
        <v>132</v>
      </c>
      <c r="E129" s="40"/>
      <c r="F129" s="218" t="s">
        <v>330</v>
      </c>
      <c r="G129" s="40"/>
      <c r="H129" s="40"/>
      <c r="I129" s="219"/>
      <c r="J129" s="40"/>
      <c r="K129" s="40"/>
      <c r="L129" s="44"/>
      <c r="M129" s="220"/>
      <c r="N129" s="221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132</v>
      </c>
      <c r="AU129" s="17" t="s">
        <v>80</v>
      </c>
    </row>
    <row r="130" s="2" customFormat="1" ht="16.5" customHeight="1">
      <c r="A130" s="38"/>
      <c r="B130" s="39"/>
      <c r="C130" s="222" t="s">
        <v>162</v>
      </c>
      <c r="D130" s="222" t="s">
        <v>177</v>
      </c>
      <c r="E130" s="223" t="s">
        <v>331</v>
      </c>
      <c r="F130" s="224" t="s">
        <v>332</v>
      </c>
      <c r="G130" s="225" t="s">
        <v>148</v>
      </c>
      <c r="H130" s="226">
        <v>465.75</v>
      </c>
      <c r="I130" s="227"/>
      <c r="J130" s="228">
        <f>ROUND(I130*H130,2)</f>
        <v>0</v>
      </c>
      <c r="K130" s="224" t="s">
        <v>19</v>
      </c>
      <c r="L130" s="229"/>
      <c r="M130" s="230" t="s">
        <v>19</v>
      </c>
      <c r="N130" s="231" t="s">
        <v>41</v>
      </c>
      <c r="O130" s="84"/>
      <c r="P130" s="213">
        <f>O130*H130</f>
        <v>0</v>
      </c>
      <c r="Q130" s="213">
        <v>0</v>
      </c>
      <c r="R130" s="213">
        <f>Q130*H130</f>
        <v>0</v>
      </c>
      <c r="S130" s="213">
        <v>0</v>
      </c>
      <c r="T130" s="21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5" t="s">
        <v>180</v>
      </c>
      <c r="AT130" s="215" t="s">
        <v>177</v>
      </c>
      <c r="AU130" s="215" t="s">
        <v>80</v>
      </c>
      <c r="AY130" s="17" t="s">
        <v>124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7" t="s">
        <v>78</v>
      </c>
      <c r="BK130" s="216">
        <f>ROUND(I130*H130,2)</f>
        <v>0</v>
      </c>
      <c r="BL130" s="17" t="s">
        <v>162</v>
      </c>
      <c r="BM130" s="215" t="s">
        <v>180</v>
      </c>
    </row>
    <row r="131" s="2" customFormat="1">
      <c r="A131" s="38"/>
      <c r="B131" s="39"/>
      <c r="C131" s="40"/>
      <c r="D131" s="217" t="s">
        <v>132</v>
      </c>
      <c r="E131" s="40"/>
      <c r="F131" s="218" t="s">
        <v>332</v>
      </c>
      <c r="G131" s="40"/>
      <c r="H131" s="40"/>
      <c r="I131" s="219"/>
      <c r="J131" s="40"/>
      <c r="K131" s="40"/>
      <c r="L131" s="44"/>
      <c r="M131" s="220"/>
      <c r="N131" s="221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132</v>
      </c>
      <c r="AU131" s="17" t="s">
        <v>80</v>
      </c>
    </row>
    <row r="132" s="13" customFormat="1">
      <c r="A132" s="13"/>
      <c r="B132" s="232"/>
      <c r="C132" s="233"/>
      <c r="D132" s="217" t="s">
        <v>182</v>
      </c>
      <c r="E132" s="234" t="s">
        <v>19</v>
      </c>
      <c r="F132" s="235" t="s">
        <v>364</v>
      </c>
      <c r="G132" s="233"/>
      <c r="H132" s="236">
        <v>465.75</v>
      </c>
      <c r="I132" s="237"/>
      <c r="J132" s="233"/>
      <c r="K132" s="233"/>
      <c r="L132" s="238"/>
      <c r="M132" s="239"/>
      <c r="N132" s="240"/>
      <c r="O132" s="240"/>
      <c r="P132" s="240"/>
      <c r="Q132" s="240"/>
      <c r="R132" s="240"/>
      <c r="S132" s="240"/>
      <c r="T132" s="24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2" t="s">
        <v>182</v>
      </c>
      <c r="AU132" s="242" t="s">
        <v>80</v>
      </c>
      <c r="AV132" s="13" t="s">
        <v>80</v>
      </c>
      <c r="AW132" s="13" t="s">
        <v>32</v>
      </c>
      <c r="AX132" s="13" t="s">
        <v>70</v>
      </c>
      <c r="AY132" s="242" t="s">
        <v>124</v>
      </c>
    </row>
    <row r="133" s="14" customFormat="1">
      <c r="A133" s="14"/>
      <c r="B133" s="243"/>
      <c r="C133" s="244"/>
      <c r="D133" s="217" t="s">
        <v>182</v>
      </c>
      <c r="E133" s="245" t="s">
        <v>19</v>
      </c>
      <c r="F133" s="246" t="s">
        <v>184</v>
      </c>
      <c r="G133" s="244"/>
      <c r="H133" s="247">
        <v>465.75</v>
      </c>
      <c r="I133" s="248"/>
      <c r="J133" s="244"/>
      <c r="K133" s="244"/>
      <c r="L133" s="249"/>
      <c r="M133" s="250"/>
      <c r="N133" s="251"/>
      <c r="O133" s="251"/>
      <c r="P133" s="251"/>
      <c r="Q133" s="251"/>
      <c r="R133" s="251"/>
      <c r="S133" s="251"/>
      <c r="T133" s="252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3" t="s">
        <v>182</v>
      </c>
      <c r="AU133" s="253" t="s">
        <v>80</v>
      </c>
      <c r="AV133" s="14" t="s">
        <v>131</v>
      </c>
      <c r="AW133" s="14" t="s">
        <v>32</v>
      </c>
      <c r="AX133" s="14" t="s">
        <v>78</v>
      </c>
      <c r="AY133" s="253" t="s">
        <v>124</v>
      </c>
    </row>
    <row r="134" s="2" customFormat="1" ht="16.5" customHeight="1">
      <c r="A134" s="38"/>
      <c r="B134" s="39"/>
      <c r="C134" s="204" t="s">
        <v>196</v>
      </c>
      <c r="D134" s="204" t="s">
        <v>127</v>
      </c>
      <c r="E134" s="205" t="s">
        <v>334</v>
      </c>
      <c r="F134" s="206" t="s">
        <v>335</v>
      </c>
      <c r="G134" s="207" t="s">
        <v>148</v>
      </c>
      <c r="H134" s="208">
        <v>420</v>
      </c>
      <c r="I134" s="209"/>
      <c r="J134" s="210">
        <f>ROUND(I134*H134,2)</f>
        <v>0</v>
      </c>
      <c r="K134" s="206" t="s">
        <v>19</v>
      </c>
      <c r="L134" s="44"/>
      <c r="M134" s="211" t="s">
        <v>19</v>
      </c>
      <c r="N134" s="212" t="s">
        <v>41</v>
      </c>
      <c r="O134" s="84"/>
      <c r="P134" s="213">
        <f>O134*H134</f>
        <v>0</v>
      </c>
      <c r="Q134" s="213">
        <v>0</v>
      </c>
      <c r="R134" s="213">
        <f>Q134*H134</f>
        <v>0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162</v>
      </c>
      <c r="AT134" s="215" t="s">
        <v>127</v>
      </c>
      <c r="AU134" s="215" t="s">
        <v>80</v>
      </c>
      <c r="AY134" s="17" t="s">
        <v>124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78</v>
      </c>
      <c r="BK134" s="216">
        <f>ROUND(I134*H134,2)</f>
        <v>0</v>
      </c>
      <c r="BL134" s="17" t="s">
        <v>162</v>
      </c>
      <c r="BM134" s="215" t="s">
        <v>197</v>
      </c>
    </row>
    <row r="135" s="2" customFormat="1">
      <c r="A135" s="38"/>
      <c r="B135" s="39"/>
      <c r="C135" s="40"/>
      <c r="D135" s="217" t="s">
        <v>132</v>
      </c>
      <c r="E135" s="40"/>
      <c r="F135" s="218" t="s">
        <v>335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132</v>
      </c>
      <c r="AU135" s="17" t="s">
        <v>80</v>
      </c>
    </row>
    <row r="136" s="2" customFormat="1" ht="16.5" customHeight="1">
      <c r="A136" s="38"/>
      <c r="B136" s="39"/>
      <c r="C136" s="222" t="s">
        <v>165</v>
      </c>
      <c r="D136" s="222" t="s">
        <v>177</v>
      </c>
      <c r="E136" s="223" t="s">
        <v>336</v>
      </c>
      <c r="F136" s="224" t="s">
        <v>337</v>
      </c>
      <c r="G136" s="225" t="s">
        <v>148</v>
      </c>
      <c r="H136" s="226">
        <v>483</v>
      </c>
      <c r="I136" s="227"/>
      <c r="J136" s="228">
        <f>ROUND(I136*H136,2)</f>
        <v>0</v>
      </c>
      <c r="K136" s="224" t="s">
        <v>19</v>
      </c>
      <c r="L136" s="229"/>
      <c r="M136" s="230" t="s">
        <v>19</v>
      </c>
      <c r="N136" s="231" t="s">
        <v>41</v>
      </c>
      <c r="O136" s="84"/>
      <c r="P136" s="213">
        <f>O136*H136</f>
        <v>0</v>
      </c>
      <c r="Q136" s="213">
        <v>0</v>
      </c>
      <c r="R136" s="213">
        <f>Q136*H136</f>
        <v>0</v>
      </c>
      <c r="S136" s="213">
        <v>0</v>
      </c>
      <c r="T136" s="214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5" t="s">
        <v>180</v>
      </c>
      <c r="AT136" s="215" t="s">
        <v>177</v>
      </c>
      <c r="AU136" s="215" t="s">
        <v>80</v>
      </c>
      <c r="AY136" s="17" t="s">
        <v>124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7" t="s">
        <v>78</v>
      </c>
      <c r="BK136" s="216">
        <f>ROUND(I136*H136,2)</f>
        <v>0</v>
      </c>
      <c r="BL136" s="17" t="s">
        <v>162</v>
      </c>
      <c r="BM136" s="215" t="s">
        <v>200</v>
      </c>
    </row>
    <row r="137" s="2" customFormat="1">
      <c r="A137" s="38"/>
      <c r="B137" s="39"/>
      <c r="C137" s="40"/>
      <c r="D137" s="217" t="s">
        <v>132</v>
      </c>
      <c r="E137" s="40"/>
      <c r="F137" s="218" t="s">
        <v>337</v>
      </c>
      <c r="G137" s="40"/>
      <c r="H137" s="40"/>
      <c r="I137" s="219"/>
      <c r="J137" s="40"/>
      <c r="K137" s="40"/>
      <c r="L137" s="44"/>
      <c r="M137" s="220"/>
      <c r="N137" s="221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132</v>
      </c>
      <c r="AU137" s="17" t="s">
        <v>80</v>
      </c>
    </row>
    <row r="138" s="13" customFormat="1">
      <c r="A138" s="13"/>
      <c r="B138" s="232"/>
      <c r="C138" s="233"/>
      <c r="D138" s="217" t="s">
        <v>182</v>
      </c>
      <c r="E138" s="234" t="s">
        <v>19</v>
      </c>
      <c r="F138" s="235" t="s">
        <v>365</v>
      </c>
      <c r="G138" s="233"/>
      <c r="H138" s="236">
        <v>483</v>
      </c>
      <c r="I138" s="237"/>
      <c r="J138" s="233"/>
      <c r="K138" s="233"/>
      <c r="L138" s="238"/>
      <c r="M138" s="239"/>
      <c r="N138" s="240"/>
      <c r="O138" s="240"/>
      <c r="P138" s="240"/>
      <c r="Q138" s="240"/>
      <c r="R138" s="240"/>
      <c r="S138" s="240"/>
      <c r="T138" s="24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2" t="s">
        <v>182</v>
      </c>
      <c r="AU138" s="242" t="s">
        <v>80</v>
      </c>
      <c r="AV138" s="13" t="s">
        <v>80</v>
      </c>
      <c r="AW138" s="13" t="s">
        <v>32</v>
      </c>
      <c r="AX138" s="13" t="s">
        <v>70</v>
      </c>
      <c r="AY138" s="242" t="s">
        <v>124</v>
      </c>
    </row>
    <row r="139" s="14" customFormat="1">
      <c r="A139" s="14"/>
      <c r="B139" s="243"/>
      <c r="C139" s="244"/>
      <c r="D139" s="217" t="s">
        <v>182</v>
      </c>
      <c r="E139" s="245" t="s">
        <v>19</v>
      </c>
      <c r="F139" s="246" t="s">
        <v>184</v>
      </c>
      <c r="G139" s="244"/>
      <c r="H139" s="247">
        <v>483</v>
      </c>
      <c r="I139" s="248"/>
      <c r="J139" s="244"/>
      <c r="K139" s="244"/>
      <c r="L139" s="249"/>
      <c r="M139" s="250"/>
      <c r="N139" s="251"/>
      <c r="O139" s="251"/>
      <c r="P139" s="251"/>
      <c r="Q139" s="251"/>
      <c r="R139" s="251"/>
      <c r="S139" s="251"/>
      <c r="T139" s="252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3" t="s">
        <v>182</v>
      </c>
      <c r="AU139" s="253" t="s">
        <v>80</v>
      </c>
      <c r="AV139" s="14" t="s">
        <v>131</v>
      </c>
      <c r="AW139" s="14" t="s">
        <v>32</v>
      </c>
      <c r="AX139" s="14" t="s">
        <v>78</v>
      </c>
      <c r="AY139" s="253" t="s">
        <v>124</v>
      </c>
    </row>
    <row r="140" s="2" customFormat="1" ht="16.5" customHeight="1">
      <c r="A140" s="38"/>
      <c r="B140" s="39"/>
      <c r="C140" s="204" t="s">
        <v>201</v>
      </c>
      <c r="D140" s="204" t="s">
        <v>127</v>
      </c>
      <c r="E140" s="205" t="s">
        <v>366</v>
      </c>
      <c r="F140" s="206" t="s">
        <v>367</v>
      </c>
      <c r="G140" s="207" t="s">
        <v>148</v>
      </c>
      <c r="H140" s="208">
        <v>72</v>
      </c>
      <c r="I140" s="209"/>
      <c r="J140" s="210">
        <f>ROUND(I140*H140,2)</f>
        <v>0</v>
      </c>
      <c r="K140" s="206" t="s">
        <v>19</v>
      </c>
      <c r="L140" s="44"/>
      <c r="M140" s="211" t="s">
        <v>19</v>
      </c>
      <c r="N140" s="212" t="s">
        <v>41</v>
      </c>
      <c r="O140" s="84"/>
      <c r="P140" s="213">
        <f>O140*H140</f>
        <v>0</v>
      </c>
      <c r="Q140" s="213">
        <v>0</v>
      </c>
      <c r="R140" s="213">
        <f>Q140*H140</f>
        <v>0</v>
      </c>
      <c r="S140" s="213">
        <v>0</v>
      </c>
      <c r="T140" s="214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15" t="s">
        <v>162</v>
      </c>
      <c r="AT140" s="215" t="s">
        <v>127</v>
      </c>
      <c r="AU140" s="215" t="s">
        <v>80</v>
      </c>
      <c r="AY140" s="17" t="s">
        <v>124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7" t="s">
        <v>78</v>
      </c>
      <c r="BK140" s="216">
        <f>ROUND(I140*H140,2)</f>
        <v>0</v>
      </c>
      <c r="BL140" s="17" t="s">
        <v>162</v>
      </c>
      <c r="BM140" s="215" t="s">
        <v>204</v>
      </c>
    </row>
    <row r="141" s="2" customFormat="1">
      <c r="A141" s="38"/>
      <c r="B141" s="39"/>
      <c r="C141" s="40"/>
      <c r="D141" s="217" t="s">
        <v>132</v>
      </c>
      <c r="E141" s="40"/>
      <c r="F141" s="218" t="s">
        <v>367</v>
      </c>
      <c r="G141" s="40"/>
      <c r="H141" s="40"/>
      <c r="I141" s="219"/>
      <c r="J141" s="40"/>
      <c r="K141" s="40"/>
      <c r="L141" s="44"/>
      <c r="M141" s="220"/>
      <c r="N141" s="221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132</v>
      </c>
      <c r="AU141" s="17" t="s">
        <v>80</v>
      </c>
    </row>
    <row r="142" s="2" customFormat="1" ht="16.5" customHeight="1">
      <c r="A142" s="38"/>
      <c r="B142" s="39"/>
      <c r="C142" s="222" t="s">
        <v>168</v>
      </c>
      <c r="D142" s="222" t="s">
        <v>177</v>
      </c>
      <c r="E142" s="223" t="s">
        <v>368</v>
      </c>
      <c r="F142" s="224" t="s">
        <v>369</v>
      </c>
      <c r="G142" s="225" t="s">
        <v>148</v>
      </c>
      <c r="H142" s="226">
        <v>82.799999999999997</v>
      </c>
      <c r="I142" s="227"/>
      <c r="J142" s="228">
        <f>ROUND(I142*H142,2)</f>
        <v>0</v>
      </c>
      <c r="K142" s="224" t="s">
        <v>19</v>
      </c>
      <c r="L142" s="229"/>
      <c r="M142" s="230" t="s">
        <v>19</v>
      </c>
      <c r="N142" s="231" t="s">
        <v>41</v>
      </c>
      <c r="O142" s="84"/>
      <c r="P142" s="213">
        <f>O142*H142</f>
        <v>0</v>
      </c>
      <c r="Q142" s="213">
        <v>0</v>
      </c>
      <c r="R142" s="213">
        <f>Q142*H142</f>
        <v>0</v>
      </c>
      <c r="S142" s="213">
        <v>0</v>
      </c>
      <c r="T142" s="214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5" t="s">
        <v>180</v>
      </c>
      <c r="AT142" s="215" t="s">
        <v>177</v>
      </c>
      <c r="AU142" s="215" t="s">
        <v>80</v>
      </c>
      <c r="AY142" s="17" t="s">
        <v>124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7" t="s">
        <v>78</v>
      </c>
      <c r="BK142" s="216">
        <f>ROUND(I142*H142,2)</f>
        <v>0</v>
      </c>
      <c r="BL142" s="17" t="s">
        <v>162</v>
      </c>
      <c r="BM142" s="215" t="s">
        <v>207</v>
      </c>
    </row>
    <row r="143" s="2" customFormat="1">
      <c r="A143" s="38"/>
      <c r="B143" s="39"/>
      <c r="C143" s="40"/>
      <c r="D143" s="217" t="s">
        <v>132</v>
      </c>
      <c r="E143" s="40"/>
      <c r="F143" s="218" t="s">
        <v>369</v>
      </c>
      <c r="G143" s="40"/>
      <c r="H143" s="40"/>
      <c r="I143" s="219"/>
      <c r="J143" s="40"/>
      <c r="K143" s="40"/>
      <c r="L143" s="44"/>
      <c r="M143" s="220"/>
      <c r="N143" s="221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132</v>
      </c>
      <c r="AU143" s="17" t="s">
        <v>80</v>
      </c>
    </row>
    <row r="144" s="13" customFormat="1">
      <c r="A144" s="13"/>
      <c r="B144" s="232"/>
      <c r="C144" s="233"/>
      <c r="D144" s="217" t="s">
        <v>182</v>
      </c>
      <c r="E144" s="234" t="s">
        <v>19</v>
      </c>
      <c r="F144" s="235" t="s">
        <v>370</v>
      </c>
      <c r="G144" s="233"/>
      <c r="H144" s="236">
        <v>82.799999999999997</v>
      </c>
      <c r="I144" s="237"/>
      <c r="J144" s="233"/>
      <c r="K144" s="233"/>
      <c r="L144" s="238"/>
      <c r="M144" s="239"/>
      <c r="N144" s="240"/>
      <c r="O144" s="240"/>
      <c r="P144" s="240"/>
      <c r="Q144" s="240"/>
      <c r="R144" s="240"/>
      <c r="S144" s="240"/>
      <c r="T144" s="24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2" t="s">
        <v>182</v>
      </c>
      <c r="AU144" s="242" t="s">
        <v>80</v>
      </c>
      <c r="AV144" s="13" t="s">
        <v>80</v>
      </c>
      <c r="AW144" s="13" t="s">
        <v>32</v>
      </c>
      <c r="AX144" s="13" t="s">
        <v>70</v>
      </c>
      <c r="AY144" s="242" t="s">
        <v>124</v>
      </c>
    </row>
    <row r="145" s="14" customFormat="1">
      <c r="A145" s="14"/>
      <c r="B145" s="243"/>
      <c r="C145" s="244"/>
      <c r="D145" s="217" t="s">
        <v>182</v>
      </c>
      <c r="E145" s="245" t="s">
        <v>19</v>
      </c>
      <c r="F145" s="246" t="s">
        <v>184</v>
      </c>
      <c r="G145" s="244"/>
      <c r="H145" s="247">
        <v>82.799999999999997</v>
      </c>
      <c r="I145" s="248"/>
      <c r="J145" s="244"/>
      <c r="K145" s="244"/>
      <c r="L145" s="249"/>
      <c r="M145" s="250"/>
      <c r="N145" s="251"/>
      <c r="O145" s="251"/>
      <c r="P145" s="251"/>
      <c r="Q145" s="251"/>
      <c r="R145" s="251"/>
      <c r="S145" s="251"/>
      <c r="T145" s="252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3" t="s">
        <v>182</v>
      </c>
      <c r="AU145" s="253" t="s">
        <v>80</v>
      </c>
      <c r="AV145" s="14" t="s">
        <v>131</v>
      </c>
      <c r="AW145" s="14" t="s">
        <v>32</v>
      </c>
      <c r="AX145" s="14" t="s">
        <v>78</v>
      </c>
      <c r="AY145" s="253" t="s">
        <v>124</v>
      </c>
    </row>
    <row r="146" s="2" customFormat="1" ht="16.5" customHeight="1">
      <c r="A146" s="38"/>
      <c r="B146" s="39"/>
      <c r="C146" s="204" t="s">
        <v>7</v>
      </c>
      <c r="D146" s="204" t="s">
        <v>127</v>
      </c>
      <c r="E146" s="205" t="s">
        <v>371</v>
      </c>
      <c r="F146" s="206" t="s">
        <v>372</v>
      </c>
      <c r="G146" s="207" t="s">
        <v>148</v>
      </c>
      <c r="H146" s="208">
        <v>92</v>
      </c>
      <c r="I146" s="209"/>
      <c r="J146" s="210">
        <f>ROUND(I146*H146,2)</f>
        <v>0</v>
      </c>
      <c r="K146" s="206" t="s">
        <v>19</v>
      </c>
      <c r="L146" s="44"/>
      <c r="M146" s="211" t="s">
        <v>19</v>
      </c>
      <c r="N146" s="212" t="s">
        <v>41</v>
      </c>
      <c r="O146" s="84"/>
      <c r="P146" s="213">
        <f>O146*H146</f>
        <v>0</v>
      </c>
      <c r="Q146" s="213">
        <v>0</v>
      </c>
      <c r="R146" s="213">
        <f>Q146*H146</f>
        <v>0</v>
      </c>
      <c r="S146" s="213">
        <v>0</v>
      </c>
      <c r="T146" s="214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15" t="s">
        <v>162</v>
      </c>
      <c r="AT146" s="215" t="s">
        <v>127</v>
      </c>
      <c r="AU146" s="215" t="s">
        <v>80</v>
      </c>
      <c r="AY146" s="17" t="s">
        <v>124</v>
      </c>
      <c r="BE146" s="216">
        <f>IF(N146="základní",J146,0)</f>
        <v>0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17" t="s">
        <v>78</v>
      </c>
      <c r="BK146" s="216">
        <f>ROUND(I146*H146,2)</f>
        <v>0</v>
      </c>
      <c r="BL146" s="17" t="s">
        <v>162</v>
      </c>
      <c r="BM146" s="215" t="s">
        <v>210</v>
      </c>
    </row>
    <row r="147" s="2" customFormat="1">
      <c r="A147" s="38"/>
      <c r="B147" s="39"/>
      <c r="C147" s="40"/>
      <c r="D147" s="217" t="s">
        <v>132</v>
      </c>
      <c r="E147" s="40"/>
      <c r="F147" s="218" t="s">
        <v>372</v>
      </c>
      <c r="G147" s="40"/>
      <c r="H147" s="40"/>
      <c r="I147" s="219"/>
      <c r="J147" s="40"/>
      <c r="K147" s="40"/>
      <c r="L147" s="44"/>
      <c r="M147" s="220"/>
      <c r="N147" s="221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132</v>
      </c>
      <c r="AU147" s="17" t="s">
        <v>80</v>
      </c>
    </row>
    <row r="148" s="2" customFormat="1" ht="16.5" customHeight="1">
      <c r="A148" s="38"/>
      <c r="B148" s="39"/>
      <c r="C148" s="222" t="s">
        <v>176</v>
      </c>
      <c r="D148" s="222" t="s">
        <v>177</v>
      </c>
      <c r="E148" s="223" t="s">
        <v>373</v>
      </c>
      <c r="F148" s="224" t="s">
        <v>374</v>
      </c>
      <c r="G148" s="225" t="s">
        <v>148</v>
      </c>
      <c r="H148" s="226">
        <v>105.8</v>
      </c>
      <c r="I148" s="227"/>
      <c r="J148" s="228">
        <f>ROUND(I148*H148,2)</f>
        <v>0</v>
      </c>
      <c r="K148" s="224" t="s">
        <v>19</v>
      </c>
      <c r="L148" s="229"/>
      <c r="M148" s="230" t="s">
        <v>19</v>
      </c>
      <c r="N148" s="231" t="s">
        <v>41</v>
      </c>
      <c r="O148" s="84"/>
      <c r="P148" s="213">
        <f>O148*H148</f>
        <v>0</v>
      </c>
      <c r="Q148" s="213">
        <v>0</v>
      </c>
      <c r="R148" s="213">
        <f>Q148*H148</f>
        <v>0</v>
      </c>
      <c r="S148" s="213">
        <v>0</v>
      </c>
      <c r="T148" s="214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15" t="s">
        <v>180</v>
      </c>
      <c r="AT148" s="215" t="s">
        <v>177</v>
      </c>
      <c r="AU148" s="215" t="s">
        <v>80</v>
      </c>
      <c r="AY148" s="17" t="s">
        <v>124</v>
      </c>
      <c r="BE148" s="216">
        <f>IF(N148="základní",J148,0)</f>
        <v>0</v>
      </c>
      <c r="BF148" s="216">
        <f>IF(N148="snížená",J148,0)</f>
        <v>0</v>
      </c>
      <c r="BG148" s="216">
        <f>IF(N148="zákl. přenesená",J148,0)</f>
        <v>0</v>
      </c>
      <c r="BH148" s="216">
        <f>IF(N148="sníž. přenesená",J148,0)</f>
        <v>0</v>
      </c>
      <c r="BI148" s="216">
        <f>IF(N148="nulová",J148,0)</f>
        <v>0</v>
      </c>
      <c r="BJ148" s="17" t="s">
        <v>78</v>
      </c>
      <c r="BK148" s="216">
        <f>ROUND(I148*H148,2)</f>
        <v>0</v>
      </c>
      <c r="BL148" s="17" t="s">
        <v>162</v>
      </c>
      <c r="BM148" s="215" t="s">
        <v>213</v>
      </c>
    </row>
    <row r="149" s="2" customFormat="1">
      <c r="A149" s="38"/>
      <c r="B149" s="39"/>
      <c r="C149" s="40"/>
      <c r="D149" s="217" t="s">
        <v>132</v>
      </c>
      <c r="E149" s="40"/>
      <c r="F149" s="218" t="s">
        <v>374</v>
      </c>
      <c r="G149" s="40"/>
      <c r="H149" s="40"/>
      <c r="I149" s="219"/>
      <c r="J149" s="40"/>
      <c r="K149" s="40"/>
      <c r="L149" s="44"/>
      <c r="M149" s="220"/>
      <c r="N149" s="221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132</v>
      </c>
      <c r="AU149" s="17" t="s">
        <v>80</v>
      </c>
    </row>
    <row r="150" s="13" customFormat="1">
      <c r="A150" s="13"/>
      <c r="B150" s="232"/>
      <c r="C150" s="233"/>
      <c r="D150" s="217" t="s">
        <v>182</v>
      </c>
      <c r="E150" s="234" t="s">
        <v>19</v>
      </c>
      <c r="F150" s="235" t="s">
        <v>375</v>
      </c>
      <c r="G150" s="233"/>
      <c r="H150" s="236">
        <v>105.8</v>
      </c>
      <c r="I150" s="237"/>
      <c r="J150" s="233"/>
      <c r="K150" s="233"/>
      <c r="L150" s="238"/>
      <c r="M150" s="239"/>
      <c r="N150" s="240"/>
      <c r="O150" s="240"/>
      <c r="P150" s="240"/>
      <c r="Q150" s="240"/>
      <c r="R150" s="240"/>
      <c r="S150" s="240"/>
      <c r="T150" s="24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2" t="s">
        <v>182</v>
      </c>
      <c r="AU150" s="242" t="s">
        <v>80</v>
      </c>
      <c r="AV150" s="13" t="s">
        <v>80</v>
      </c>
      <c r="AW150" s="13" t="s">
        <v>32</v>
      </c>
      <c r="AX150" s="13" t="s">
        <v>70</v>
      </c>
      <c r="AY150" s="242" t="s">
        <v>124</v>
      </c>
    </row>
    <row r="151" s="14" customFormat="1">
      <c r="A151" s="14"/>
      <c r="B151" s="243"/>
      <c r="C151" s="244"/>
      <c r="D151" s="217" t="s">
        <v>182</v>
      </c>
      <c r="E151" s="245" t="s">
        <v>19</v>
      </c>
      <c r="F151" s="246" t="s">
        <v>184</v>
      </c>
      <c r="G151" s="244"/>
      <c r="H151" s="247">
        <v>105.8</v>
      </c>
      <c r="I151" s="248"/>
      <c r="J151" s="244"/>
      <c r="K151" s="244"/>
      <c r="L151" s="249"/>
      <c r="M151" s="250"/>
      <c r="N151" s="251"/>
      <c r="O151" s="251"/>
      <c r="P151" s="251"/>
      <c r="Q151" s="251"/>
      <c r="R151" s="251"/>
      <c r="S151" s="251"/>
      <c r="T151" s="25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3" t="s">
        <v>182</v>
      </c>
      <c r="AU151" s="253" t="s">
        <v>80</v>
      </c>
      <c r="AV151" s="14" t="s">
        <v>131</v>
      </c>
      <c r="AW151" s="14" t="s">
        <v>32</v>
      </c>
      <c r="AX151" s="14" t="s">
        <v>78</v>
      </c>
      <c r="AY151" s="253" t="s">
        <v>124</v>
      </c>
    </row>
    <row r="152" s="2" customFormat="1" ht="16.5" customHeight="1">
      <c r="A152" s="38"/>
      <c r="B152" s="39"/>
      <c r="C152" s="204" t="s">
        <v>214</v>
      </c>
      <c r="D152" s="204" t="s">
        <v>127</v>
      </c>
      <c r="E152" s="205" t="s">
        <v>205</v>
      </c>
      <c r="F152" s="206" t="s">
        <v>206</v>
      </c>
      <c r="G152" s="207" t="s">
        <v>137</v>
      </c>
      <c r="H152" s="208">
        <v>60</v>
      </c>
      <c r="I152" s="209"/>
      <c r="J152" s="210">
        <f>ROUND(I152*H152,2)</f>
        <v>0</v>
      </c>
      <c r="K152" s="206" t="s">
        <v>19</v>
      </c>
      <c r="L152" s="44"/>
      <c r="M152" s="211" t="s">
        <v>19</v>
      </c>
      <c r="N152" s="212" t="s">
        <v>41</v>
      </c>
      <c r="O152" s="84"/>
      <c r="P152" s="213">
        <f>O152*H152</f>
        <v>0</v>
      </c>
      <c r="Q152" s="213">
        <v>0</v>
      </c>
      <c r="R152" s="213">
        <f>Q152*H152</f>
        <v>0</v>
      </c>
      <c r="S152" s="213">
        <v>0</v>
      </c>
      <c r="T152" s="214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15" t="s">
        <v>162</v>
      </c>
      <c r="AT152" s="215" t="s">
        <v>127</v>
      </c>
      <c r="AU152" s="215" t="s">
        <v>80</v>
      </c>
      <c r="AY152" s="17" t="s">
        <v>124</v>
      </c>
      <c r="BE152" s="216">
        <f>IF(N152="základní",J152,0)</f>
        <v>0</v>
      </c>
      <c r="BF152" s="216">
        <f>IF(N152="snížená",J152,0)</f>
        <v>0</v>
      </c>
      <c r="BG152" s="216">
        <f>IF(N152="zákl. přenesená",J152,0)</f>
        <v>0</v>
      </c>
      <c r="BH152" s="216">
        <f>IF(N152="sníž. přenesená",J152,0)</f>
        <v>0</v>
      </c>
      <c r="BI152" s="216">
        <f>IF(N152="nulová",J152,0)</f>
        <v>0</v>
      </c>
      <c r="BJ152" s="17" t="s">
        <v>78</v>
      </c>
      <c r="BK152" s="216">
        <f>ROUND(I152*H152,2)</f>
        <v>0</v>
      </c>
      <c r="BL152" s="17" t="s">
        <v>162</v>
      </c>
      <c r="BM152" s="215" t="s">
        <v>217</v>
      </c>
    </row>
    <row r="153" s="2" customFormat="1">
      <c r="A153" s="38"/>
      <c r="B153" s="39"/>
      <c r="C153" s="40"/>
      <c r="D153" s="217" t="s">
        <v>132</v>
      </c>
      <c r="E153" s="40"/>
      <c r="F153" s="218" t="s">
        <v>206</v>
      </c>
      <c r="G153" s="40"/>
      <c r="H153" s="40"/>
      <c r="I153" s="219"/>
      <c r="J153" s="40"/>
      <c r="K153" s="40"/>
      <c r="L153" s="44"/>
      <c r="M153" s="220"/>
      <c r="N153" s="221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132</v>
      </c>
      <c r="AU153" s="17" t="s">
        <v>80</v>
      </c>
    </row>
    <row r="154" s="2" customFormat="1" ht="16.5" customHeight="1">
      <c r="A154" s="38"/>
      <c r="B154" s="39"/>
      <c r="C154" s="204" t="s">
        <v>181</v>
      </c>
      <c r="D154" s="204" t="s">
        <v>127</v>
      </c>
      <c r="E154" s="205" t="s">
        <v>208</v>
      </c>
      <c r="F154" s="206" t="s">
        <v>209</v>
      </c>
      <c r="G154" s="207" t="s">
        <v>137</v>
      </c>
      <c r="H154" s="208">
        <v>120</v>
      </c>
      <c r="I154" s="209"/>
      <c r="J154" s="210">
        <f>ROUND(I154*H154,2)</f>
        <v>0</v>
      </c>
      <c r="K154" s="206" t="s">
        <v>19</v>
      </c>
      <c r="L154" s="44"/>
      <c r="M154" s="211" t="s">
        <v>19</v>
      </c>
      <c r="N154" s="212" t="s">
        <v>41</v>
      </c>
      <c r="O154" s="84"/>
      <c r="P154" s="213">
        <f>O154*H154</f>
        <v>0</v>
      </c>
      <c r="Q154" s="213">
        <v>0</v>
      </c>
      <c r="R154" s="213">
        <f>Q154*H154</f>
        <v>0</v>
      </c>
      <c r="S154" s="213">
        <v>0</v>
      </c>
      <c r="T154" s="214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5" t="s">
        <v>162</v>
      </c>
      <c r="AT154" s="215" t="s">
        <v>127</v>
      </c>
      <c r="AU154" s="215" t="s">
        <v>80</v>
      </c>
      <c r="AY154" s="17" t="s">
        <v>124</v>
      </c>
      <c r="BE154" s="216">
        <f>IF(N154="základní",J154,0)</f>
        <v>0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17" t="s">
        <v>78</v>
      </c>
      <c r="BK154" s="216">
        <f>ROUND(I154*H154,2)</f>
        <v>0</v>
      </c>
      <c r="BL154" s="17" t="s">
        <v>162</v>
      </c>
      <c r="BM154" s="215" t="s">
        <v>220</v>
      </c>
    </row>
    <row r="155" s="2" customFormat="1">
      <c r="A155" s="38"/>
      <c r="B155" s="39"/>
      <c r="C155" s="40"/>
      <c r="D155" s="217" t="s">
        <v>132</v>
      </c>
      <c r="E155" s="40"/>
      <c r="F155" s="218" t="s">
        <v>209</v>
      </c>
      <c r="G155" s="40"/>
      <c r="H155" s="40"/>
      <c r="I155" s="219"/>
      <c r="J155" s="40"/>
      <c r="K155" s="40"/>
      <c r="L155" s="44"/>
      <c r="M155" s="220"/>
      <c r="N155" s="221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132</v>
      </c>
      <c r="AU155" s="17" t="s">
        <v>80</v>
      </c>
    </row>
    <row r="156" s="2" customFormat="1" ht="16.5" customHeight="1">
      <c r="A156" s="38"/>
      <c r="B156" s="39"/>
      <c r="C156" s="204" t="s">
        <v>221</v>
      </c>
      <c r="D156" s="204" t="s">
        <v>127</v>
      </c>
      <c r="E156" s="205" t="s">
        <v>215</v>
      </c>
      <c r="F156" s="206" t="s">
        <v>216</v>
      </c>
      <c r="G156" s="207" t="s">
        <v>137</v>
      </c>
      <c r="H156" s="208">
        <v>60</v>
      </c>
      <c r="I156" s="209"/>
      <c r="J156" s="210">
        <f>ROUND(I156*H156,2)</f>
        <v>0</v>
      </c>
      <c r="K156" s="206" t="s">
        <v>19</v>
      </c>
      <c r="L156" s="44"/>
      <c r="M156" s="211" t="s">
        <v>19</v>
      </c>
      <c r="N156" s="212" t="s">
        <v>41</v>
      </c>
      <c r="O156" s="84"/>
      <c r="P156" s="213">
        <f>O156*H156</f>
        <v>0</v>
      </c>
      <c r="Q156" s="213">
        <v>0</v>
      </c>
      <c r="R156" s="213">
        <f>Q156*H156</f>
        <v>0</v>
      </c>
      <c r="S156" s="213">
        <v>0</v>
      </c>
      <c r="T156" s="214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5" t="s">
        <v>162</v>
      </c>
      <c r="AT156" s="215" t="s">
        <v>127</v>
      </c>
      <c r="AU156" s="215" t="s">
        <v>80</v>
      </c>
      <c r="AY156" s="17" t="s">
        <v>124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17" t="s">
        <v>78</v>
      </c>
      <c r="BK156" s="216">
        <f>ROUND(I156*H156,2)</f>
        <v>0</v>
      </c>
      <c r="BL156" s="17" t="s">
        <v>162</v>
      </c>
      <c r="BM156" s="215" t="s">
        <v>224</v>
      </c>
    </row>
    <row r="157" s="2" customFormat="1">
      <c r="A157" s="38"/>
      <c r="B157" s="39"/>
      <c r="C157" s="40"/>
      <c r="D157" s="217" t="s">
        <v>132</v>
      </c>
      <c r="E157" s="40"/>
      <c r="F157" s="218" t="s">
        <v>216</v>
      </c>
      <c r="G157" s="40"/>
      <c r="H157" s="40"/>
      <c r="I157" s="219"/>
      <c r="J157" s="40"/>
      <c r="K157" s="40"/>
      <c r="L157" s="44"/>
      <c r="M157" s="220"/>
      <c r="N157" s="221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132</v>
      </c>
      <c r="AU157" s="17" t="s">
        <v>80</v>
      </c>
    </row>
    <row r="158" s="2" customFormat="1" ht="16.5" customHeight="1">
      <c r="A158" s="38"/>
      <c r="B158" s="39"/>
      <c r="C158" s="204" t="s">
        <v>188</v>
      </c>
      <c r="D158" s="204" t="s">
        <v>127</v>
      </c>
      <c r="E158" s="205" t="s">
        <v>218</v>
      </c>
      <c r="F158" s="206" t="s">
        <v>219</v>
      </c>
      <c r="G158" s="207" t="s">
        <v>137</v>
      </c>
      <c r="H158" s="208">
        <v>120</v>
      </c>
      <c r="I158" s="209"/>
      <c r="J158" s="210">
        <f>ROUND(I158*H158,2)</f>
        <v>0</v>
      </c>
      <c r="K158" s="206" t="s">
        <v>19</v>
      </c>
      <c r="L158" s="44"/>
      <c r="M158" s="211" t="s">
        <v>19</v>
      </c>
      <c r="N158" s="212" t="s">
        <v>41</v>
      </c>
      <c r="O158" s="84"/>
      <c r="P158" s="213">
        <f>O158*H158</f>
        <v>0</v>
      </c>
      <c r="Q158" s="213">
        <v>0</v>
      </c>
      <c r="R158" s="213">
        <f>Q158*H158</f>
        <v>0</v>
      </c>
      <c r="S158" s="213">
        <v>0</v>
      </c>
      <c r="T158" s="214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15" t="s">
        <v>162</v>
      </c>
      <c r="AT158" s="215" t="s">
        <v>127</v>
      </c>
      <c r="AU158" s="215" t="s">
        <v>80</v>
      </c>
      <c r="AY158" s="17" t="s">
        <v>124</v>
      </c>
      <c r="BE158" s="216">
        <f>IF(N158="základní",J158,0)</f>
        <v>0</v>
      </c>
      <c r="BF158" s="216">
        <f>IF(N158="snížená",J158,0)</f>
        <v>0</v>
      </c>
      <c r="BG158" s="216">
        <f>IF(N158="zákl. přenesená",J158,0)</f>
        <v>0</v>
      </c>
      <c r="BH158" s="216">
        <f>IF(N158="sníž. přenesená",J158,0)</f>
        <v>0</v>
      </c>
      <c r="BI158" s="216">
        <f>IF(N158="nulová",J158,0)</f>
        <v>0</v>
      </c>
      <c r="BJ158" s="17" t="s">
        <v>78</v>
      </c>
      <c r="BK158" s="216">
        <f>ROUND(I158*H158,2)</f>
        <v>0</v>
      </c>
      <c r="BL158" s="17" t="s">
        <v>162</v>
      </c>
      <c r="BM158" s="215" t="s">
        <v>227</v>
      </c>
    </row>
    <row r="159" s="2" customFormat="1">
      <c r="A159" s="38"/>
      <c r="B159" s="39"/>
      <c r="C159" s="40"/>
      <c r="D159" s="217" t="s">
        <v>132</v>
      </c>
      <c r="E159" s="40"/>
      <c r="F159" s="218" t="s">
        <v>219</v>
      </c>
      <c r="G159" s="40"/>
      <c r="H159" s="40"/>
      <c r="I159" s="219"/>
      <c r="J159" s="40"/>
      <c r="K159" s="40"/>
      <c r="L159" s="44"/>
      <c r="M159" s="220"/>
      <c r="N159" s="221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132</v>
      </c>
      <c r="AU159" s="17" t="s">
        <v>80</v>
      </c>
    </row>
    <row r="160" s="2" customFormat="1" ht="16.5" customHeight="1">
      <c r="A160" s="38"/>
      <c r="B160" s="39"/>
      <c r="C160" s="204" t="s">
        <v>228</v>
      </c>
      <c r="D160" s="204" t="s">
        <v>127</v>
      </c>
      <c r="E160" s="205" t="s">
        <v>376</v>
      </c>
      <c r="F160" s="206" t="s">
        <v>377</v>
      </c>
      <c r="G160" s="207" t="s">
        <v>137</v>
      </c>
      <c r="H160" s="208">
        <v>6</v>
      </c>
      <c r="I160" s="209"/>
      <c r="J160" s="210">
        <f>ROUND(I160*H160,2)</f>
        <v>0</v>
      </c>
      <c r="K160" s="206" t="s">
        <v>19</v>
      </c>
      <c r="L160" s="44"/>
      <c r="M160" s="211" t="s">
        <v>19</v>
      </c>
      <c r="N160" s="212" t="s">
        <v>41</v>
      </c>
      <c r="O160" s="84"/>
      <c r="P160" s="213">
        <f>O160*H160</f>
        <v>0</v>
      </c>
      <c r="Q160" s="213">
        <v>0</v>
      </c>
      <c r="R160" s="213">
        <f>Q160*H160</f>
        <v>0</v>
      </c>
      <c r="S160" s="213">
        <v>0</v>
      </c>
      <c r="T160" s="214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15" t="s">
        <v>162</v>
      </c>
      <c r="AT160" s="215" t="s">
        <v>127</v>
      </c>
      <c r="AU160" s="215" t="s">
        <v>80</v>
      </c>
      <c r="AY160" s="17" t="s">
        <v>124</v>
      </c>
      <c r="BE160" s="216">
        <f>IF(N160="základní",J160,0)</f>
        <v>0</v>
      </c>
      <c r="BF160" s="216">
        <f>IF(N160="snížená",J160,0)</f>
        <v>0</v>
      </c>
      <c r="BG160" s="216">
        <f>IF(N160="zákl. přenesená",J160,0)</f>
        <v>0</v>
      </c>
      <c r="BH160" s="216">
        <f>IF(N160="sníž. přenesená",J160,0)</f>
        <v>0</v>
      </c>
      <c r="BI160" s="216">
        <f>IF(N160="nulová",J160,0)</f>
        <v>0</v>
      </c>
      <c r="BJ160" s="17" t="s">
        <v>78</v>
      </c>
      <c r="BK160" s="216">
        <f>ROUND(I160*H160,2)</f>
        <v>0</v>
      </c>
      <c r="BL160" s="17" t="s">
        <v>162</v>
      </c>
      <c r="BM160" s="215" t="s">
        <v>231</v>
      </c>
    </row>
    <row r="161" s="2" customFormat="1">
      <c r="A161" s="38"/>
      <c r="B161" s="39"/>
      <c r="C161" s="40"/>
      <c r="D161" s="217" t="s">
        <v>132</v>
      </c>
      <c r="E161" s="40"/>
      <c r="F161" s="218" t="s">
        <v>377</v>
      </c>
      <c r="G161" s="40"/>
      <c r="H161" s="40"/>
      <c r="I161" s="219"/>
      <c r="J161" s="40"/>
      <c r="K161" s="40"/>
      <c r="L161" s="44"/>
      <c r="M161" s="220"/>
      <c r="N161" s="221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132</v>
      </c>
      <c r="AU161" s="17" t="s">
        <v>80</v>
      </c>
    </row>
    <row r="162" s="2" customFormat="1" ht="16.5" customHeight="1">
      <c r="A162" s="38"/>
      <c r="B162" s="39"/>
      <c r="C162" s="222" t="s">
        <v>191</v>
      </c>
      <c r="D162" s="222" t="s">
        <v>177</v>
      </c>
      <c r="E162" s="223" t="s">
        <v>378</v>
      </c>
      <c r="F162" s="224" t="s">
        <v>379</v>
      </c>
      <c r="G162" s="225" t="s">
        <v>137</v>
      </c>
      <c r="H162" s="226">
        <v>6</v>
      </c>
      <c r="I162" s="227"/>
      <c r="J162" s="228">
        <f>ROUND(I162*H162,2)</f>
        <v>0</v>
      </c>
      <c r="K162" s="224" t="s">
        <v>19</v>
      </c>
      <c r="L162" s="229"/>
      <c r="M162" s="230" t="s">
        <v>19</v>
      </c>
      <c r="N162" s="231" t="s">
        <v>41</v>
      </c>
      <c r="O162" s="84"/>
      <c r="P162" s="213">
        <f>O162*H162</f>
        <v>0</v>
      </c>
      <c r="Q162" s="213">
        <v>0</v>
      </c>
      <c r="R162" s="213">
        <f>Q162*H162</f>
        <v>0</v>
      </c>
      <c r="S162" s="213">
        <v>0</v>
      </c>
      <c r="T162" s="214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15" t="s">
        <v>180</v>
      </c>
      <c r="AT162" s="215" t="s">
        <v>177</v>
      </c>
      <c r="AU162" s="215" t="s">
        <v>80</v>
      </c>
      <c r="AY162" s="17" t="s">
        <v>124</v>
      </c>
      <c r="BE162" s="216">
        <f>IF(N162="základní",J162,0)</f>
        <v>0</v>
      </c>
      <c r="BF162" s="216">
        <f>IF(N162="snížená",J162,0)</f>
        <v>0</v>
      </c>
      <c r="BG162" s="216">
        <f>IF(N162="zákl. přenesená",J162,0)</f>
        <v>0</v>
      </c>
      <c r="BH162" s="216">
        <f>IF(N162="sníž. přenesená",J162,0)</f>
        <v>0</v>
      </c>
      <c r="BI162" s="216">
        <f>IF(N162="nulová",J162,0)</f>
        <v>0</v>
      </c>
      <c r="BJ162" s="17" t="s">
        <v>78</v>
      </c>
      <c r="BK162" s="216">
        <f>ROUND(I162*H162,2)</f>
        <v>0</v>
      </c>
      <c r="BL162" s="17" t="s">
        <v>162</v>
      </c>
      <c r="BM162" s="215" t="s">
        <v>234</v>
      </c>
    </row>
    <row r="163" s="2" customFormat="1">
      <c r="A163" s="38"/>
      <c r="B163" s="39"/>
      <c r="C163" s="40"/>
      <c r="D163" s="217" t="s">
        <v>132</v>
      </c>
      <c r="E163" s="40"/>
      <c r="F163" s="218" t="s">
        <v>379</v>
      </c>
      <c r="G163" s="40"/>
      <c r="H163" s="40"/>
      <c r="I163" s="219"/>
      <c r="J163" s="40"/>
      <c r="K163" s="40"/>
      <c r="L163" s="44"/>
      <c r="M163" s="220"/>
      <c r="N163" s="221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132</v>
      </c>
      <c r="AU163" s="17" t="s">
        <v>80</v>
      </c>
    </row>
    <row r="164" s="2" customFormat="1" ht="16.5" customHeight="1">
      <c r="A164" s="38"/>
      <c r="B164" s="39"/>
      <c r="C164" s="204" t="s">
        <v>235</v>
      </c>
      <c r="D164" s="204" t="s">
        <v>127</v>
      </c>
      <c r="E164" s="205" t="s">
        <v>380</v>
      </c>
      <c r="F164" s="206" t="s">
        <v>381</v>
      </c>
      <c r="G164" s="207" t="s">
        <v>137</v>
      </c>
      <c r="H164" s="208">
        <v>1</v>
      </c>
      <c r="I164" s="209"/>
      <c r="J164" s="210">
        <f>ROUND(I164*H164,2)</f>
        <v>0</v>
      </c>
      <c r="K164" s="206" t="s">
        <v>19</v>
      </c>
      <c r="L164" s="44"/>
      <c r="M164" s="211" t="s">
        <v>19</v>
      </c>
      <c r="N164" s="212" t="s">
        <v>41</v>
      </c>
      <c r="O164" s="84"/>
      <c r="P164" s="213">
        <f>O164*H164</f>
        <v>0</v>
      </c>
      <c r="Q164" s="213">
        <v>0</v>
      </c>
      <c r="R164" s="213">
        <f>Q164*H164</f>
        <v>0</v>
      </c>
      <c r="S164" s="213">
        <v>0</v>
      </c>
      <c r="T164" s="214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15" t="s">
        <v>162</v>
      </c>
      <c r="AT164" s="215" t="s">
        <v>127</v>
      </c>
      <c r="AU164" s="215" t="s">
        <v>80</v>
      </c>
      <c r="AY164" s="17" t="s">
        <v>124</v>
      </c>
      <c r="BE164" s="216">
        <f>IF(N164="základní",J164,0)</f>
        <v>0</v>
      </c>
      <c r="BF164" s="216">
        <f>IF(N164="snížená",J164,0)</f>
        <v>0</v>
      </c>
      <c r="BG164" s="216">
        <f>IF(N164="zákl. přenesená",J164,0)</f>
        <v>0</v>
      </c>
      <c r="BH164" s="216">
        <f>IF(N164="sníž. přenesená",J164,0)</f>
        <v>0</v>
      </c>
      <c r="BI164" s="216">
        <f>IF(N164="nulová",J164,0)</f>
        <v>0</v>
      </c>
      <c r="BJ164" s="17" t="s">
        <v>78</v>
      </c>
      <c r="BK164" s="216">
        <f>ROUND(I164*H164,2)</f>
        <v>0</v>
      </c>
      <c r="BL164" s="17" t="s">
        <v>162</v>
      </c>
      <c r="BM164" s="215" t="s">
        <v>238</v>
      </c>
    </row>
    <row r="165" s="2" customFormat="1">
      <c r="A165" s="38"/>
      <c r="B165" s="39"/>
      <c r="C165" s="40"/>
      <c r="D165" s="217" t="s">
        <v>132</v>
      </c>
      <c r="E165" s="40"/>
      <c r="F165" s="218" t="s">
        <v>381</v>
      </c>
      <c r="G165" s="40"/>
      <c r="H165" s="40"/>
      <c r="I165" s="219"/>
      <c r="J165" s="40"/>
      <c r="K165" s="40"/>
      <c r="L165" s="44"/>
      <c r="M165" s="220"/>
      <c r="N165" s="221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132</v>
      </c>
      <c r="AU165" s="17" t="s">
        <v>80</v>
      </c>
    </row>
    <row r="166" s="2" customFormat="1" ht="16.5" customHeight="1">
      <c r="A166" s="38"/>
      <c r="B166" s="39"/>
      <c r="C166" s="222" t="s">
        <v>193</v>
      </c>
      <c r="D166" s="222" t="s">
        <v>177</v>
      </c>
      <c r="E166" s="223" t="s">
        <v>382</v>
      </c>
      <c r="F166" s="224" t="s">
        <v>383</v>
      </c>
      <c r="G166" s="225" t="s">
        <v>137</v>
      </c>
      <c r="H166" s="226">
        <v>1</v>
      </c>
      <c r="I166" s="227"/>
      <c r="J166" s="228">
        <f>ROUND(I166*H166,2)</f>
        <v>0</v>
      </c>
      <c r="K166" s="224" t="s">
        <v>19</v>
      </c>
      <c r="L166" s="229"/>
      <c r="M166" s="230" t="s">
        <v>19</v>
      </c>
      <c r="N166" s="231" t="s">
        <v>41</v>
      </c>
      <c r="O166" s="84"/>
      <c r="P166" s="213">
        <f>O166*H166</f>
        <v>0</v>
      </c>
      <c r="Q166" s="213">
        <v>0</v>
      </c>
      <c r="R166" s="213">
        <f>Q166*H166</f>
        <v>0</v>
      </c>
      <c r="S166" s="213">
        <v>0</v>
      </c>
      <c r="T166" s="214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15" t="s">
        <v>180</v>
      </c>
      <c r="AT166" s="215" t="s">
        <v>177</v>
      </c>
      <c r="AU166" s="215" t="s">
        <v>80</v>
      </c>
      <c r="AY166" s="17" t="s">
        <v>124</v>
      </c>
      <c r="BE166" s="216">
        <f>IF(N166="základní",J166,0)</f>
        <v>0</v>
      </c>
      <c r="BF166" s="216">
        <f>IF(N166="snížená",J166,0)</f>
        <v>0</v>
      </c>
      <c r="BG166" s="216">
        <f>IF(N166="zákl. přenesená",J166,0)</f>
        <v>0</v>
      </c>
      <c r="BH166" s="216">
        <f>IF(N166="sníž. přenesená",J166,0)</f>
        <v>0</v>
      </c>
      <c r="BI166" s="216">
        <f>IF(N166="nulová",J166,0)</f>
        <v>0</v>
      </c>
      <c r="BJ166" s="17" t="s">
        <v>78</v>
      </c>
      <c r="BK166" s="216">
        <f>ROUND(I166*H166,2)</f>
        <v>0</v>
      </c>
      <c r="BL166" s="17" t="s">
        <v>162</v>
      </c>
      <c r="BM166" s="215" t="s">
        <v>241</v>
      </c>
    </row>
    <row r="167" s="2" customFormat="1">
      <c r="A167" s="38"/>
      <c r="B167" s="39"/>
      <c r="C167" s="40"/>
      <c r="D167" s="217" t="s">
        <v>132</v>
      </c>
      <c r="E167" s="40"/>
      <c r="F167" s="218" t="s">
        <v>383</v>
      </c>
      <c r="G167" s="40"/>
      <c r="H167" s="40"/>
      <c r="I167" s="219"/>
      <c r="J167" s="40"/>
      <c r="K167" s="40"/>
      <c r="L167" s="44"/>
      <c r="M167" s="220"/>
      <c r="N167" s="221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132</v>
      </c>
      <c r="AU167" s="17" t="s">
        <v>80</v>
      </c>
    </row>
    <row r="168" s="2" customFormat="1" ht="16.5" customHeight="1">
      <c r="A168" s="38"/>
      <c r="B168" s="39"/>
      <c r="C168" s="204" t="s">
        <v>242</v>
      </c>
      <c r="D168" s="204" t="s">
        <v>127</v>
      </c>
      <c r="E168" s="205" t="s">
        <v>339</v>
      </c>
      <c r="F168" s="206" t="s">
        <v>340</v>
      </c>
      <c r="G168" s="207" t="s">
        <v>137</v>
      </c>
      <c r="H168" s="208">
        <v>6</v>
      </c>
      <c r="I168" s="209"/>
      <c r="J168" s="210">
        <f>ROUND(I168*H168,2)</f>
        <v>0</v>
      </c>
      <c r="K168" s="206" t="s">
        <v>19</v>
      </c>
      <c r="L168" s="44"/>
      <c r="M168" s="211" t="s">
        <v>19</v>
      </c>
      <c r="N168" s="212" t="s">
        <v>41</v>
      </c>
      <c r="O168" s="84"/>
      <c r="P168" s="213">
        <f>O168*H168</f>
        <v>0</v>
      </c>
      <c r="Q168" s="213">
        <v>0</v>
      </c>
      <c r="R168" s="213">
        <f>Q168*H168</f>
        <v>0</v>
      </c>
      <c r="S168" s="213">
        <v>0</v>
      </c>
      <c r="T168" s="214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15" t="s">
        <v>162</v>
      </c>
      <c r="AT168" s="215" t="s">
        <v>127</v>
      </c>
      <c r="AU168" s="215" t="s">
        <v>80</v>
      </c>
      <c r="AY168" s="17" t="s">
        <v>124</v>
      </c>
      <c r="BE168" s="216">
        <f>IF(N168="základní",J168,0)</f>
        <v>0</v>
      </c>
      <c r="BF168" s="216">
        <f>IF(N168="snížená",J168,0)</f>
        <v>0</v>
      </c>
      <c r="BG168" s="216">
        <f>IF(N168="zákl. přenesená",J168,0)</f>
        <v>0</v>
      </c>
      <c r="BH168" s="216">
        <f>IF(N168="sníž. přenesená",J168,0)</f>
        <v>0</v>
      </c>
      <c r="BI168" s="216">
        <f>IF(N168="nulová",J168,0)</f>
        <v>0</v>
      </c>
      <c r="BJ168" s="17" t="s">
        <v>78</v>
      </c>
      <c r="BK168" s="216">
        <f>ROUND(I168*H168,2)</f>
        <v>0</v>
      </c>
      <c r="BL168" s="17" t="s">
        <v>162</v>
      </c>
      <c r="BM168" s="215" t="s">
        <v>245</v>
      </c>
    </row>
    <row r="169" s="2" customFormat="1">
      <c r="A169" s="38"/>
      <c r="B169" s="39"/>
      <c r="C169" s="40"/>
      <c r="D169" s="217" t="s">
        <v>132</v>
      </c>
      <c r="E169" s="40"/>
      <c r="F169" s="218" t="s">
        <v>340</v>
      </c>
      <c r="G169" s="40"/>
      <c r="H169" s="40"/>
      <c r="I169" s="219"/>
      <c r="J169" s="40"/>
      <c r="K169" s="40"/>
      <c r="L169" s="44"/>
      <c r="M169" s="220"/>
      <c r="N169" s="221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132</v>
      </c>
      <c r="AU169" s="17" t="s">
        <v>80</v>
      </c>
    </row>
    <row r="170" s="2" customFormat="1" ht="16.5" customHeight="1">
      <c r="A170" s="38"/>
      <c r="B170" s="39"/>
      <c r="C170" s="222" t="s">
        <v>180</v>
      </c>
      <c r="D170" s="222" t="s">
        <v>177</v>
      </c>
      <c r="E170" s="223" t="s">
        <v>341</v>
      </c>
      <c r="F170" s="224" t="s">
        <v>342</v>
      </c>
      <c r="G170" s="225" t="s">
        <v>137</v>
      </c>
      <c r="H170" s="226">
        <v>6</v>
      </c>
      <c r="I170" s="227"/>
      <c r="J170" s="228">
        <f>ROUND(I170*H170,2)</f>
        <v>0</v>
      </c>
      <c r="K170" s="224" t="s">
        <v>19</v>
      </c>
      <c r="L170" s="229"/>
      <c r="M170" s="230" t="s">
        <v>19</v>
      </c>
      <c r="N170" s="231" t="s">
        <v>41</v>
      </c>
      <c r="O170" s="84"/>
      <c r="P170" s="213">
        <f>O170*H170</f>
        <v>0</v>
      </c>
      <c r="Q170" s="213">
        <v>0</v>
      </c>
      <c r="R170" s="213">
        <f>Q170*H170</f>
        <v>0</v>
      </c>
      <c r="S170" s="213">
        <v>0</v>
      </c>
      <c r="T170" s="214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15" t="s">
        <v>180</v>
      </c>
      <c r="AT170" s="215" t="s">
        <v>177</v>
      </c>
      <c r="AU170" s="215" t="s">
        <v>80</v>
      </c>
      <c r="AY170" s="17" t="s">
        <v>124</v>
      </c>
      <c r="BE170" s="216">
        <f>IF(N170="základní",J170,0)</f>
        <v>0</v>
      </c>
      <c r="BF170" s="216">
        <f>IF(N170="snížená",J170,0)</f>
        <v>0</v>
      </c>
      <c r="BG170" s="216">
        <f>IF(N170="zákl. přenesená",J170,0)</f>
        <v>0</v>
      </c>
      <c r="BH170" s="216">
        <f>IF(N170="sníž. přenesená",J170,0)</f>
        <v>0</v>
      </c>
      <c r="BI170" s="216">
        <f>IF(N170="nulová",J170,0)</f>
        <v>0</v>
      </c>
      <c r="BJ170" s="17" t="s">
        <v>78</v>
      </c>
      <c r="BK170" s="216">
        <f>ROUND(I170*H170,2)</f>
        <v>0</v>
      </c>
      <c r="BL170" s="17" t="s">
        <v>162</v>
      </c>
      <c r="BM170" s="215" t="s">
        <v>246</v>
      </c>
    </row>
    <row r="171" s="2" customFormat="1">
      <c r="A171" s="38"/>
      <c r="B171" s="39"/>
      <c r="C171" s="40"/>
      <c r="D171" s="217" t="s">
        <v>132</v>
      </c>
      <c r="E171" s="40"/>
      <c r="F171" s="218" t="s">
        <v>342</v>
      </c>
      <c r="G171" s="40"/>
      <c r="H171" s="40"/>
      <c r="I171" s="219"/>
      <c r="J171" s="40"/>
      <c r="K171" s="40"/>
      <c r="L171" s="44"/>
      <c r="M171" s="220"/>
      <c r="N171" s="221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132</v>
      </c>
      <c r="AU171" s="17" t="s">
        <v>80</v>
      </c>
    </row>
    <row r="172" s="2" customFormat="1" ht="21.75" customHeight="1">
      <c r="A172" s="38"/>
      <c r="B172" s="39"/>
      <c r="C172" s="204" t="s">
        <v>247</v>
      </c>
      <c r="D172" s="204" t="s">
        <v>127</v>
      </c>
      <c r="E172" s="205" t="s">
        <v>343</v>
      </c>
      <c r="F172" s="206" t="s">
        <v>344</v>
      </c>
      <c r="G172" s="207" t="s">
        <v>137</v>
      </c>
      <c r="H172" s="208">
        <v>51</v>
      </c>
      <c r="I172" s="209"/>
      <c r="J172" s="210">
        <f>ROUND(I172*H172,2)</f>
        <v>0</v>
      </c>
      <c r="K172" s="206" t="s">
        <v>19</v>
      </c>
      <c r="L172" s="44"/>
      <c r="M172" s="211" t="s">
        <v>19</v>
      </c>
      <c r="N172" s="212" t="s">
        <v>41</v>
      </c>
      <c r="O172" s="84"/>
      <c r="P172" s="213">
        <f>O172*H172</f>
        <v>0</v>
      </c>
      <c r="Q172" s="213">
        <v>0</v>
      </c>
      <c r="R172" s="213">
        <f>Q172*H172</f>
        <v>0</v>
      </c>
      <c r="S172" s="213">
        <v>0</v>
      </c>
      <c r="T172" s="214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15" t="s">
        <v>162</v>
      </c>
      <c r="AT172" s="215" t="s">
        <v>127</v>
      </c>
      <c r="AU172" s="215" t="s">
        <v>80</v>
      </c>
      <c r="AY172" s="17" t="s">
        <v>124</v>
      </c>
      <c r="BE172" s="216">
        <f>IF(N172="základní",J172,0)</f>
        <v>0</v>
      </c>
      <c r="BF172" s="216">
        <f>IF(N172="snížená",J172,0)</f>
        <v>0</v>
      </c>
      <c r="BG172" s="216">
        <f>IF(N172="zákl. přenesená",J172,0)</f>
        <v>0</v>
      </c>
      <c r="BH172" s="216">
        <f>IF(N172="sníž. přenesená",J172,0)</f>
        <v>0</v>
      </c>
      <c r="BI172" s="216">
        <f>IF(N172="nulová",J172,0)</f>
        <v>0</v>
      </c>
      <c r="BJ172" s="17" t="s">
        <v>78</v>
      </c>
      <c r="BK172" s="216">
        <f>ROUND(I172*H172,2)</f>
        <v>0</v>
      </c>
      <c r="BL172" s="17" t="s">
        <v>162</v>
      </c>
      <c r="BM172" s="215" t="s">
        <v>250</v>
      </c>
    </row>
    <row r="173" s="2" customFormat="1">
      <c r="A173" s="38"/>
      <c r="B173" s="39"/>
      <c r="C173" s="40"/>
      <c r="D173" s="217" t="s">
        <v>132</v>
      </c>
      <c r="E173" s="40"/>
      <c r="F173" s="218" t="s">
        <v>344</v>
      </c>
      <c r="G173" s="40"/>
      <c r="H173" s="40"/>
      <c r="I173" s="219"/>
      <c r="J173" s="40"/>
      <c r="K173" s="40"/>
      <c r="L173" s="44"/>
      <c r="M173" s="220"/>
      <c r="N173" s="221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132</v>
      </c>
      <c r="AU173" s="17" t="s">
        <v>80</v>
      </c>
    </row>
    <row r="174" s="2" customFormat="1" ht="16.5" customHeight="1">
      <c r="A174" s="38"/>
      <c r="B174" s="39"/>
      <c r="C174" s="222" t="s">
        <v>197</v>
      </c>
      <c r="D174" s="222" t="s">
        <v>177</v>
      </c>
      <c r="E174" s="223" t="s">
        <v>345</v>
      </c>
      <c r="F174" s="224" t="s">
        <v>346</v>
      </c>
      <c r="G174" s="225" t="s">
        <v>137</v>
      </c>
      <c r="H174" s="226">
        <v>51</v>
      </c>
      <c r="I174" s="227"/>
      <c r="J174" s="228">
        <f>ROUND(I174*H174,2)</f>
        <v>0</v>
      </c>
      <c r="K174" s="224" t="s">
        <v>19</v>
      </c>
      <c r="L174" s="229"/>
      <c r="M174" s="230" t="s">
        <v>19</v>
      </c>
      <c r="N174" s="231" t="s">
        <v>41</v>
      </c>
      <c r="O174" s="84"/>
      <c r="P174" s="213">
        <f>O174*H174</f>
        <v>0</v>
      </c>
      <c r="Q174" s="213">
        <v>0</v>
      </c>
      <c r="R174" s="213">
        <f>Q174*H174</f>
        <v>0</v>
      </c>
      <c r="S174" s="213">
        <v>0</v>
      </c>
      <c r="T174" s="214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15" t="s">
        <v>180</v>
      </c>
      <c r="AT174" s="215" t="s">
        <v>177</v>
      </c>
      <c r="AU174" s="215" t="s">
        <v>80</v>
      </c>
      <c r="AY174" s="17" t="s">
        <v>124</v>
      </c>
      <c r="BE174" s="216">
        <f>IF(N174="základní",J174,0)</f>
        <v>0</v>
      </c>
      <c r="BF174" s="216">
        <f>IF(N174="snížená",J174,0)</f>
        <v>0</v>
      </c>
      <c r="BG174" s="216">
        <f>IF(N174="zákl. přenesená",J174,0)</f>
        <v>0</v>
      </c>
      <c r="BH174" s="216">
        <f>IF(N174="sníž. přenesená",J174,0)</f>
        <v>0</v>
      </c>
      <c r="BI174" s="216">
        <f>IF(N174="nulová",J174,0)</f>
        <v>0</v>
      </c>
      <c r="BJ174" s="17" t="s">
        <v>78</v>
      </c>
      <c r="BK174" s="216">
        <f>ROUND(I174*H174,2)</f>
        <v>0</v>
      </c>
      <c r="BL174" s="17" t="s">
        <v>162</v>
      </c>
      <c r="BM174" s="215" t="s">
        <v>253</v>
      </c>
    </row>
    <row r="175" s="2" customFormat="1">
      <c r="A175" s="38"/>
      <c r="B175" s="39"/>
      <c r="C175" s="40"/>
      <c r="D175" s="217" t="s">
        <v>132</v>
      </c>
      <c r="E175" s="40"/>
      <c r="F175" s="218" t="s">
        <v>346</v>
      </c>
      <c r="G175" s="40"/>
      <c r="H175" s="40"/>
      <c r="I175" s="219"/>
      <c r="J175" s="40"/>
      <c r="K175" s="40"/>
      <c r="L175" s="44"/>
      <c r="M175" s="220"/>
      <c r="N175" s="221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132</v>
      </c>
      <c r="AU175" s="17" t="s">
        <v>80</v>
      </c>
    </row>
    <row r="176" s="2" customFormat="1" ht="16.5" customHeight="1">
      <c r="A176" s="38"/>
      <c r="B176" s="39"/>
      <c r="C176" s="204" t="s">
        <v>254</v>
      </c>
      <c r="D176" s="204" t="s">
        <v>127</v>
      </c>
      <c r="E176" s="205" t="s">
        <v>347</v>
      </c>
      <c r="F176" s="206" t="s">
        <v>348</v>
      </c>
      <c r="G176" s="207" t="s">
        <v>137</v>
      </c>
      <c r="H176" s="208">
        <v>16</v>
      </c>
      <c r="I176" s="209"/>
      <c r="J176" s="210">
        <f>ROUND(I176*H176,2)</f>
        <v>0</v>
      </c>
      <c r="K176" s="206" t="s">
        <v>19</v>
      </c>
      <c r="L176" s="44"/>
      <c r="M176" s="211" t="s">
        <v>19</v>
      </c>
      <c r="N176" s="212" t="s">
        <v>41</v>
      </c>
      <c r="O176" s="84"/>
      <c r="P176" s="213">
        <f>O176*H176</f>
        <v>0</v>
      </c>
      <c r="Q176" s="213">
        <v>0</v>
      </c>
      <c r="R176" s="213">
        <f>Q176*H176</f>
        <v>0</v>
      </c>
      <c r="S176" s="213">
        <v>0</v>
      </c>
      <c r="T176" s="214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15" t="s">
        <v>162</v>
      </c>
      <c r="AT176" s="215" t="s">
        <v>127</v>
      </c>
      <c r="AU176" s="215" t="s">
        <v>80</v>
      </c>
      <c r="AY176" s="17" t="s">
        <v>124</v>
      </c>
      <c r="BE176" s="216">
        <f>IF(N176="základní",J176,0)</f>
        <v>0</v>
      </c>
      <c r="BF176" s="216">
        <f>IF(N176="snížená",J176,0)</f>
        <v>0</v>
      </c>
      <c r="BG176" s="216">
        <f>IF(N176="zákl. přenesená",J176,0)</f>
        <v>0</v>
      </c>
      <c r="BH176" s="216">
        <f>IF(N176="sníž. přenesená",J176,0)</f>
        <v>0</v>
      </c>
      <c r="BI176" s="216">
        <f>IF(N176="nulová",J176,0)</f>
        <v>0</v>
      </c>
      <c r="BJ176" s="17" t="s">
        <v>78</v>
      </c>
      <c r="BK176" s="216">
        <f>ROUND(I176*H176,2)</f>
        <v>0</v>
      </c>
      <c r="BL176" s="17" t="s">
        <v>162</v>
      </c>
      <c r="BM176" s="215" t="s">
        <v>257</v>
      </c>
    </row>
    <row r="177" s="2" customFormat="1">
      <c r="A177" s="38"/>
      <c r="B177" s="39"/>
      <c r="C177" s="40"/>
      <c r="D177" s="217" t="s">
        <v>132</v>
      </c>
      <c r="E177" s="40"/>
      <c r="F177" s="218" t="s">
        <v>348</v>
      </c>
      <c r="G177" s="40"/>
      <c r="H177" s="40"/>
      <c r="I177" s="219"/>
      <c r="J177" s="40"/>
      <c r="K177" s="40"/>
      <c r="L177" s="44"/>
      <c r="M177" s="220"/>
      <c r="N177" s="221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132</v>
      </c>
      <c r="AU177" s="17" t="s">
        <v>80</v>
      </c>
    </row>
    <row r="178" s="2" customFormat="1" ht="16.5" customHeight="1">
      <c r="A178" s="38"/>
      <c r="B178" s="39"/>
      <c r="C178" s="222" t="s">
        <v>200</v>
      </c>
      <c r="D178" s="222" t="s">
        <v>177</v>
      </c>
      <c r="E178" s="223" t="s">
        <v>349</v>
      </c>
      <c r="F178" s="224" t="s">
        <v>350</v>
      </c>
      <c r="G178" s="225" t="s">
        <v>137</v>
      </c>
      <c r="H178" s="226">
        <v>16</v>
      </c>
      <c r="I178" s="227"/>
      <c r="J178" s="228">
        <f>ROUND(I178*H178,2)</f>
        <v>0</v>
      </c>
      <c r="K178" s="224" t="s">
        <v>19</v>
      </c>
      <c r="L178" s="229"/>
      <c r="M178" s="230" t="s">
        <v>19</v>
      </c>
      <c r="N178" s="231" t="s">
        <v>41</v>
      </c>
      <c r="O178" s="84"/>
      <c r="P178" s="213">
        <f>O178*H178</f>
        <v>0</v>
      </c>
      <c r="Q178" s="213">
        <v>0</v>
      </c>
      <c r="R178" s="213">
        <f>Q178*H178</f>
        <v>0</v>
      </c>
      <c r="S178" s="213">
        <v>0</v>
      </c>
      <c r="T178" s="214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15" t="s">
        <v>180</v>
      </c>
      <c r="AT178" s="215" t="s">
        <v>177</v>
      </c>
      <c r="AU178" s="215" t="s">
        <v>80</v>
      </c>
      <c r="AY178" s="17" t="s">
        <v>124</v>
      </c>
      <c r="BE178" s="216">
        <f>IF(N178="základní",J178,0)</f>
        <v>0</v>
      </c>
      <c r="BF178" s="216">
        <f>IF(N178="snížená",J178,0)</f>
        <v>0</v>
      </c>
      <c r="BG178" s="216">
        <f>IF(N178="zákl. přenesená",J178,0)</f>
        <v>0</v>
      </c>
      <c r="BH178" s="216">
        <f>IF(N178="sníž. přenesená",J178,0)</f>
        <v>0</v>
      </c>
      <c r="BI178" s="216">
        <f>IF(N178="nulová",J178,0)</f>
        <v>0</v>
      </c>
      <c r="BJ178" s="17" t="s">
        <v>78</v>
      </c>
      <c r="BK178" s="216">
        <f>ROUND(I178*H178,2)</f>
        <v>0</v>
      </c>
      <c r="BL178" s="17" t="s">
        <v>162</v>
      </c>
      <c r="BM178" s="215" t="s">
        <v>260</v>
      </c>
    </row>
    <row r="179" s="2" customFormat="1">
      <c r="A179" s="38"/>
      <c r="B179" s="39"/>
      <c r="C179" s="40"/>
      <c r="D179" s="217" t="s">
        <v>132</v>
      </c>
      <c r="E179" s="40"/>
      <c r="F179" s="218" t="s">
        <v>350</v>
      </c>
      <c r="G179" s="40"/>
      <c r="H179" s="40"/>
      <c r="I179" s="219"/>
      <c r="J179" s="40"/>
      <c r="K179" s="40"/>
      <c r="L179" s="44"/>
      <c r="M179" s="220"/>
      <c r="N179" s="221"/>
      <c r="O179" s="84"/>
      <c r="P179" s="84"/>
      <c r="Q179" s="84"/>
      <c r="R179" s="84"/>
      <c r="S179" s="84"/>
      <c r="T179" s="85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132</v>
      </c>
      <c r="AU179" s="17" t="s">
        <v>80</v>
      </c>
    </row>
    <row r="180" s="2" customFormat="1" ht="16.5" customHeight="1">
      <c r="A180" s="38"/>
      <c r="B180" s="39"/>
      <c r="C180" s="204" t="s">
        <v>261</v>
      </c>
      <c r="D180" s="204" t="s">
        <v>127</v>
      </c>
      <c r="E180" s="205" t="s">
        <v>384</v>
      </c>
      <c r="F180" s="206" t="s">
        <v>385</v>
      </c>
      <c r="G180" s="207" t="s">
        <v>137</v>
      </c>
      <c r="H180" s="208">
        <v>2</v>
      </c>
      <c r="I180" s="209"/>
      <c r="J180" s="210">
        <f>ROUND(I180*H180,2)</f>
        <v>0</v>
      </c>
      <c r="K180" s="206" t="s">
        <v>19</v>
      </c>
      <c r="L180" s="44"/>
      <c r="M180" s="211" t="s">
        <v>19</v>
      </c>
      <c r="N180" s="212" t="s">
        <v>41</v>
      </c>
      <c r="O180" s="84"/>
      <c r="P180" s="213">
        <f>O180*H180</f>
        <v>0</v>
      </c>
      <c r="Q180" s="213">
        <v>0</v>
      </c>
      <c r="R180" s="213">
        <f>Q180*H180</f>
        <v>0</v>
      </c>
      <c r="S180" s="213">
        <v>0</v>
      </c>
      <c r="T180" s="214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15" t="s">
        <v>162</v>
      </c>
      <c r="AT180" s="215" t="s">
        <v>127</v>
      </c>
      <c r="AU180" s="215" t="s">
        <v>80</v>
      </c>
      <c r="AY180" s="17" t="s">
        <v>124</v>
      </c>
      <c r="BE180" s="216">
        <f>IF(N180="základní",J180,0)</f>
        <v>0</v>
      </c>
      <c r="BF180" s="216">
        <f>IF(N180="snížená",J180,0)</f>
        <v>0</v>
      </c>
      <c r="BG180" s="216">
        <f>IF(N180="zákl. přenesená",J180,0)</f>
        <v>0</v>
      </c>
      <c r="BH180" s="216">
        <f>IF(N180="sníž. přenesená",J180,0)</f>
        <v>0</v>
      </c>
      <c r="BI180" s="216">
        <f>IF(N180="nulová",J180,0)</f>
        <v>0</v>
      </c>
      <c r="BJ180" s="17" t="s">
        <v>78</v>
      </c>
      <c r="BK180" s="216">
        <f>ROUND(I180*H180,2)</f>
        <v>0</v>
      </c>
      <c r="BL180" s="17" t="s">
        <v>162</v>
      </c>
      <c r="BM180" s="215" t="s">
        <v>264</v>
      </c>
    </row>
    <row r="181" s="2" customFormat="1">
      <c r="A181" s="38"/>
      <c r="B181" s="39"/>
      <c r="C181" s="40"/>
      <c r="D181" s="217" t="s">
        <v>132</v>
      </c>
      <c r="E181" s="40"/>
      <c r="F181" s="218" t="s">
        <v>385</v>
      </c>
      <c r="G181" s="40"/>
      <c r="H181" s="40"/>
      <c r="I181" s="219"/>
      <c r="J181" s="40"/>
      <c r="K181" s="40"/>
      <c r="L181" s="44"/>
      <c r="M181" s="220"/>
      <c r="N181" s="221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132</v>
      </c>
      <c r="AU181" s="17" t="s">
        <v>80</v>
      </c>
    </row>
    <row r="182" s="2" customFormat="1" ht="16.5" customHeight="1">
      <c r="A182" s="38"/>
      <c r="B182" s="39"/>
      <c r="C182" s="222" t="s">
        <v>204</v>
      </c>
      <c r="D182" s="222" t="s">
        <v>177</v>
      </c>
      <c r="E182" s="223" t="s">
        <v>386</v>
      </c>
      <c r="F182" s="224" t="s">
        <v>387</v>
      </c>
      <c r="G182" s="225" t="s">
        <v>137</v>
      </c>
      <c r="H182" s="226">
        <v>2</v>
      </c>
      <c r="I182" s="227"/>
      <c r="J182" s="228">
        <f>ROUND(I182*H182,2)</f>
        <v>0</v>
      </c>
      <c r="K182" s="224" t="s">
        <v>19</v>
      </c>
      <c r="L182" s="229"/>
      <c r="M182" s="230" t="s">
        <v>19</v>
      </c>
      <c r="N182" s="231" t="s">
        <v>41</v>
      </c>
      <c r="O182" s="84"/>
      <c r="P182" s="213">
        <f>O182*H182</f>
        <v>0</v>
      </c>
      <c r="Q182" s="213">
        <v>0</v>
      </c>
      <c r="R182" s="213">
        <f>Q182*H182</f>
        <v>0</v>
      </c>
      <c r="S182" s="213">
        <v>0</v>
      </c>
      <c r="T182" s="214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15" t="s">
        <v>180</v>
      </c>
      <c r="AT182" s="215" t="s">
        <v>177</v>
      </c>
      <c r="AU182" s="215" t="s">
        <v>80</v>
      </c>
      <c r="AY182" s="17" t="s">
        <v>124</v>
      </c>
      <c r="BE182" s="216">
        <f>IF(N182="základní",J182,0)</f>
        <v>0</v>
      </c>
      <c r="BF182" s="216">
        <f>IF(N182="snížená",J182,0)</f>
        <v>0</v>
      </c>
      <c r="BG182" s="216">
        <f>IF(N182="zákl. přenesená",J182,0)</f>
        <v>0</v>
      </c>
      <c r="BH182" s="216">
        <f>IF(N182="sníž. přenesená",J182,0)</f>
        <v>0</v>
      </c>
      <c r="BI182" s="216">
        <f>IF(N182="nulová",J182,0)</f>
        <v>0</v>
      </c>
      <c r="BJ182" s="17" t="s">
        <v>78</v>
      </c>
      <c r="BK182" s="216">
        <f>ROUND(I182*H182,2)</f>
        <v>0</v>
      </c>
      <c r="BL182" s="17" t="s">
        <v>162</v>
      </c>
      <c r="BM182" s="215" t="s">
        <v>265</v>
      </c>
    </row>
    <row r="183" s="2" customFormat="1">
      <c r="A183" s="38"/>
      <c r="B183" s="39"/>
      <c r="C183" s="40"/>
      <c r="D183" s="217" t="s">
        <v>132</v>
      </c>
      <c r="E183" s="40"/>
      <c r="F183" s="218" t="s">
        <v>387</v>
      </c>
      <c r="G183" s="40"/>
      <c r="H183" s="40"/>
      <c r="I183" s="219"/>
      <c r="J183" s="40"/>
      <c r="K183" s="40"/>
      <c r="L183" s="44"/>
      <c r="M183" s="220"/>
      <c r="N183" s="221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132</v>
      </c>
      <c r="AU183" s="17" t="s">
        <v>80</v>
      </c>
    </row>
    <row r="184" s="2" customFormat="1" ht="16.5" customHeight="1">
      <c r="A184" s="38"/>
      <c r="B184" s="39"/>
      <c r="C184" s="204" t="s">
        <v>266</v>
      </c>
      <c r="D184" s="204" t="s">
        <v>127</v>
      </c>
      <c r="E184" s="205" t="s">
        <v>388</v>
      </c>
      <c r="F184" s="206" t="s">
        <v>389</v>
      </c>
      <c r="G184" s="207" t="s">
        <v>137</v>
      </c>
      <c r="H184" s="208">
        <v>1</v>
      </c>
      <c r="I184" s="209"/>
      <c r="J184" s="210">
        <f>ROUND(I184*H184,2)</f>
        <v>0</v>
      </c>
      <c r="K184" s="206" t="s">
        <v>19</v>
      </c>
      <c r="L184" s="44"/>
      <c r="M184" s="211" t="s">
        <v>19</v>
      </c>
      <c r="N184" s="212" t="s">
        <v>41</v>
      </c>
      <c r="O184" s="84"/>
      <c r="P184" s="213">
        <f>O184*H184</f>
        <v>0</v>
      </c>
      <c r="Q184" s="213">
        <v>0</v>
      </c>
      <c r="R184" s="213">
        <f>Q184*H184</f>
        <v>0</v>
      </c>
      <c r="S184" s="213">
        <v>0</v>
      </c>
      <c r="T184" s="214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15" t="s">
        <v>162</v>
      </c>
      <c r="AT184" s="215" t="s">
        <v>127</v>
      </c>
      <c r="AU184" s="215" t="s">
        <v>80</v>
      </c>
      <c r="AY184" s="17" t="s">
        <v>124</v>
      </c>
      <c r="BE184" s="216">
        <f>IF(N184="základní",J184,0)</f>
        <v>0</v>
      </c>
      <c r="BF184" s="216">
        <f>IF(N184="snížená",J184,0)</f>
        <v>0</v>
      </c>
      <c r="BG184" s="216">
        <f>IF(N184="zákl. přenesená",J184,0)</f>
        <v>0</v>
      </c>
      <c r="BH184" s="216">
        <f>IF(N184="sníž. přenesená",J184,0)</f>
        <v>0</v>
      </c>
      <c r="BI184" s="216">
        <f>IF(N184="nulová",J184,0)</f>
        <v>0</v>
      </c>
      <c r="BJ184" s="17" t="s">
        <v>78</v>
      </c>
      <c r="BK184" s="216">
        <f>ROUND(I184*H184,2)</f>
        <v>0</v>
      </c>
      <c r="BL184" s="17" t="s">
        <v>162</v>
      </c>
      <c r="BM184" s="215" t="s">
        <v>269</v>
      </c>
    </row>
    <row r="185" s="2" customFormat="1">
      <c r="A185" s="38"/>
      <c r="B185" s="39"/>
      <c r="C185" s="40"/>
      <c r="D185" s="217" t="s">
        <v>132</v>
      </c>
      <c r="E185" s="40"/>
      <c r="F185" s="218" t="s">
        <v>389</v>
      </c>
      <c r="G185" s="40"/>
      <c r="H185" s="40"/>
      <c r="I185" s="219"/>
      <c r="J185" s="40"/>
      <c r="K185" s="40"/>
      <c r="L185" s="44"/>
      <c r="M185" s="220"/>
      <c r="N185" s="221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132</v>
      </c>
      <c r="AU185" s="17" t="s">
        <v>80</v>
      </c>
    </row>
    <row r="186" s="2" customFormat="1" ht="16.5" customHeight="1">
      <c r="A186" s="38"/>
      <c r="B186" s="39"/>
      <c r="C186" s="204" t="s">
        <v>207</v>
      </c>
      <c r="D186" s="204" t="s">
        <v>127</v>
      </c>
      <c r="E186" s="205" t="s">
        <v>351</v>
      </c>
      <c r="F186" s="206" t="s">
        <v>352</v>
      </c>
      <c r="G186" s="207" t="s">
        <v>289</v>
      </c>
      <c r="H186" s="254"/>
      <c r="I186" s="209"/>
      <c r="J186" s="210">
        <f>ROUND(I186*H186,2)</f>
        <v>0</v>
      </c>
      <c r="K186" s="206" t="s">
        <v>19</v>
      </c>
      <c r="L186" s="44"/>
      <c r="M186" s="211" t="s">
        <v>19</v>
      </c>
      <c r="N186" s="212" t="s">
        <v>41</v>
      </c>
      <c r="O186" s="84"/>
      <c r="P186" s="213">
        <f>O186*H186</f>
        <v>0</v>
      </c>
      <c r="Q186" s="213">
        <v>0</v>
      </c>
      <c r="R186" s="213">
        <f>Q186*H186</f>
        <v>0</v>
      </c>
      <c r="S186" s="213">
        <v>0</v>
      </c>
      <c r="T186" s="214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15" t="s">
        <v>162</v>
      </c>
      <c r="AT186" s="215" t="s">
        <v>127</v>
      </c>
      <c r="AU186" s="215" t="s">
        <v>80</v>
      </c>
      <c r="AY186" s="17" t="s">
        <v>124</v>
      </c>
      <c r="BE186" s="216">
        <f>IF(N186="základní",J186,0)</f>
        <v>0</v>
      </c>
      <c r="BF186" s="216">
        <f>IF(N186="snížená",J186,0)</f>
        <v>0</v>
      </c>
      <c r="BG186" s="216">
        <f>IF(N186="zákl. přenesená",J186,0)</f>
        <v>0</v>
      </c>
      <c r="BH186" s="216">
        <f>IF(N186="sníž. přenesená",J186,0)</f>
        <v>0</v>
      </c>
      <c r="BI186" s="216">
        <f>IF(N186="nulová",J186,0)</f>
        <v>0</v>
      </c>
      <c r="BJ186" s="17" t="s">
        <v>78</v>
      </c>
      <c r="BK186" s="216">
        <f>ROUND(I186*H186,2)</f>
        <v>0</v>
      </c>
      <c r="BL186" s="17" t="s">
        <v>162</v>
      </c>
      <c r="BM186" s="215" t="s">
        <v>272</v>
      </c>
    </row>
    <row r="187" s="2" customFormat="1">
      <c r="A187" s="38"/>
      <c r="B187" s="39"/>
      <c r="C187" s="40"/>
      <c r="D187" s="217" t="s">
        <v>132</v>
      </c>
      <c r="E187" s="40"/>
      <c r="F187" s="218" t="s">
        <v>352</v>
      </c>
      <c r="G187" s="40"/>
      <c r="H187" s="40"/>
      <c r="I187" s="219"/>
      <c r="J187" s="40"/>
      <c r="K187" s="40"/>
      <c r="L187" s="44"/>
      <c r="M187" s="220"/>
      <c r="N187" s="221"/>
      <c r="O187" s="84"/>
      <c r="P187" s="84"/>
      <c r="Q187" s="84"/>
      <c r="R187" s="84"/>
      <c r="S187" s="84"/>
      <c r="T187" s="85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132</v>
      </c>
      <c r="AU187" s="17" t="s">
        <v>80</v>
      </c>
    </row>
    <row r="188" s="2" customFormat="1" ht="16.5" customHeight="1">
      <c r="A188" s="38"/>
      <c r="B188" s="39"/>
      <c r="C188" s="204" t="s">
        <v>273</v>
      </c>
      <c r="D188" s="204" t="s">
        <v>127</v>
      </c>
      <c r="E188" s="205" t="s">
        <v>353</v>
      </c>
      <c r="F188" s="206" t="s">
        <v>354</v>
      </c>
      <c r="G188" s="207" t="s">
        <v>289</v>
      </c>
      <c r="H188" s="254"/>
      <c r="I188" s="209"/>
      <c r="J188" s="210">
        <f>ROUND(I188*H188,2)</f>
        <v>0</v>
      </c>
      <c r="K188" s="206" t="s">
        <v>19</v>
      </c>
      <c r="L188" s="44"/>
      <c r="M188" s="211" t="s">
        <v>19</v>
      </c>
      <c r="N188" s="212" t="s">
        <v>41</v>
      </c>
      <c r="O188" s="84"/>
      <c r="P188" s="213">
        <f>O188*H188</f>
        <v>0</v>
      </c>
      <c r="Q188" s="213">
        <v>0</v>
      </c>
      <c r="R188" s="213">
        <f>Q188*H188</f>
        <v>0</v>
      </c>
      <c r="S188" s="213">
        <v>0</v>
      </c>
      <c r="T188" s="214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15" t="s">
        <v>162</v>
      </c>
      <c r="AT188" s="215" t="s">
        <v>127</v>
      </c>
      <c r="AU188" s="215" t="s">
        <v>80</v>
      </c>
      <c r="AY188" s="17" t="s">
        <v>124</v>
      </c>
      <c r="BE188" s="216">
        <f>IF(N188="základní",J188,0)</f>
        <v>0</v>
      </c>
      <c r="BF188" s="216">
        <f>IF(N188="snížená",J188,0)</f>
        <v>0</v>
      </c>
      <c r="BG188" s="216">
        <f>IF(N188="zákl. přenesená",J188,0)</f>
        <v>0</v>
      </c>
      <c r="BH188" s="216">
        <f>IF(N188="sníž. přenesená",J188,0)</f>
        <v>0</v>
      </c>
      <c r="BI188" s="216">
        <f>IF(N188="nulová",J188,0)</f>
        <v>0</v>
      </c>
      <c r="BJ188" s="17" t="s">
        <v>78</v>
      </c>
      <c r="BK188" s="216">
        <f>ROUND(I188*H188,2)</f>
        <v>0</v>
      </c>
      <c r="BL188" s="17" t="s">
        <v>162</v>
      </c>
      <c r="BM188" s="215" t="s">
        <v>276</v>
      </c>
    </row>
    <row r="189" s="2" customFormat="1">
      <c r="A189" s="38"/>
      <c r="B189" s="39"/>
      <c r="C189" s="40"/>
      <c r="D189" s="217" t="s">
        <v>132</v>
      </c>
      <c r="E189" s="40"/>
      <c r="F189" s="218" t="s">
        <v>354</v>
      </c>
      <c r="G189" s="40"/>
      <c r="H189" s="40"/>
      <c r="I189" s="219"/>
      <c r="J189" s="40"/>
      <c r="K189" s="40"/>
      <c r="L189" s="44"/>
      <c r="M189" s="220"/>
      <c r="N189" s="221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132</v>
      </c>
      <c r="AU189" s="17" t="s">
        <v>80</v>
      </c>
    </row>
    <row r="190" s="12" customFormat="1" ht="22.8" customHeight="1">
      <c r="A190" s="12"/>
      <c r="B190" s="188"/>
      <c r="C190" s="189"/>
      <c r="D190" s="190" t="s">
        <v>69</v>
      </c>
      <c r="E190" s="202" t="s">
        <v>390</v>
      </c>
      <c r="F190" s="202" t="s">
        <v>391</v>
      </c>
      <c r="G190" s="189"/>
      <c r="H190" s="189"/>
      <c r="I190" s="192"/>
      <c r="J190" s="203">
        <f>BK190</f>
        <v>0</v>
      </c>
      <c r="K190" s="189"/>
      <c r="L190" s="194"/>
      <c r="M190" s="195"/>
      <c r="N190" s="196"/>
      <c r="O190" s="196"/>
      <c r="P190" s="197">
        <f>SUM(P191:P192)</f>
        <v>0</v>
      </c>
      <c r="Q190" s="196"/>
      <c r="R190" s="197">
        <f>SUM(R191:R192)</f>
        <v>0</v>
      </c>
      <c r="S190" s="196"/>
      <c r="T190" s="198">
        <f>SUM(T191:T192)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199" t="s">
        <v>80</v>
      </c>
      <c r="AT190" s="200" t="s">
        <v>69</v>
      </c>
      <c r="AU190" s="200" t="s">
        <v>78</v>
      </c>
      <c r="AY190" s="199" t="s">
        <v>124</v>
      </c>
      <c r="BK190" s="201">
        <f>SUM(BK191:BK192)</f>
        <v>0</v>
      </c>
    </row>
    <row r="191" s="2" customFormat="1" ht="16.5" customHeight="1">
      <c r="A191" s="38"/>
      <c r="B191" s="39"/>
      <c r="C191" s="204" t="s">
        <v>210</v>
      </c>
      <c r="D191" s="204" t="s">
        <v>127</v>
      </c>
      <c r="E191" s="205" t="s">
        <v>392</v>
      </c>
      <c r="F191" s="206" t="s">
        <v>393</v>
      </c>
      <c r="G191" s="207" t="s">
        <v>137</v>
      </c>
      <c r="H191" s="208">
        <v>1</v>
      </c>
      <c r="I191" s="209"/>
      <c r="J191" s="210">
        <f>ROUND(I191*H191,2)</f>
        <v>0</v>
      </c>
      <c r="K191" s="206" t="s">
        <v>19</v>
      </c>
      <c r="L191" s="44"/>
      <c r="M191" s="211" t="s">
        <v>19</v>
      </c>
      <c r="N191" s="212" t="s">
        <v>41</v>
      </c>
      <c r="O191" s="84"/>
      <c r="P191" s="213">
        <f>O191*H191</f>
        <v>0</v>
      </c>
      <c r="Q191" s="213">
        <v>0</v>
      </c>
      <c r="R191" s="213">
        <f>Q191*H191</f>
        <v>0</v>
      </c>
      <c r="S191" s="213">
        <v>0</v>
      </c>
      <c r="T191" s="214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15" t="s">
        <v>162</v>
      </c>
      <c r="AT191" s="215" t="s">
        <v>127</v>
      </c>
      <c r="AU191" s="215" t="s">
        <v>80</v>
      </c>
      <c r="AY191" s="17" t="s">
        <v>124</v>
      </c>
      <c r="BE191" s="216">
        <f>IF(N191="základní",J191,0)</f>
        <v>0</v>
      </c>
      <c r="BF191" s="216">
        <f>IF(N191="snížená",J191,0)</f>
        <v>0</v>
      </c>
      <c r="BG191" s="216">
        <f>IF(N191="zákl. přenesená",J191,0)</f>
        <v>0</v>
      </c>
      <c r="BH191" s="216">
        <f>IF(N191="sníž. přenesená",J191,0)</f>
        <v>0</v>
      </c>
      <c r="BI191" s="216">
        <f>IF(N191="nulová",J191,0)</f>
        <v>0</v>
      </c>
      <c r="BJ191" s="17" t="s">
        <v>78</v>
      </c>
      <c r="BK191" s="216">
        <f>ROUND(I191*H191,2)</f>
        <v>0</v>
      </c>
      <c r="BL191" s="17" t="s">
        <v>162</v>
      </c>
      <c r="BM191" s="215" t="s">
        <v>279</v>
      </c>
    </row>
    <row r="192" s="2" customFormat="1">
      <c r="A192" s="38"/>
      <c r="B192" s="39"/>
      <c r="C192" s="40"/>
      <c r="D192" s="217" t="s">
        <v>132</v>
      </c>
      <c r="E192" s="40"/>
      <c r="F192" s="218" t="s">
        <v>393</v>
      </c>
      <c r="G192" s="40"/>
      <c r="H192" s="40"/>
      <c r="I192" s="219"/>
      <c r="J192" s="40"/>
      <c r="K192" s="40"/>
      <c r="L192" s="44"/>
      <c r="M192" s="220"/>
      <c r="N192" s="221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132</v>
      </c>
      <c r="AU192" s="17" t="s">
        <v>80</v>
      </c>
    </row>
    <row r="193" s="12" customFormat="1" ht="25.92" customHeight="1">
      <c r="A193" s="12"/>
      <c r="B193" s="188"/>
      <c r="C193" s="189"/>
      <c r="D193" s="190" t="s">
        <v>69</v>
      </c>
      <c r="E193" s="191" t="s">
        <v>284</v>
      </c>
      <c r="F193" s="191" t="s">
        <v>285</v>
      </c>
      <c r="G193" s="189"/>
      <c r="H193" s="189"/>
      <c r="I193" s="192"/>
      <c r="J193" s="193">
        <f>BK193</f>
        <v>0</v>
      </c>
      <c r="K193" s="189"/>
      <c r="L193" s="194"/>
      <c r="M193" s="195"/>
      <c r="N193" s="196"/>
      <c r="O193" s="196"/>
      <c r="P193" s="197">
        <f>P194+P197+P200+P203+P206+P209</f>
        <v>0</v>
      </c>
      <c r="Q193" s="196"/>
      <c r="R193" s="197">
        <f>R194+R197+R200+R203+R206+R209</f>
        <v>0</v>
      </c>
      <c r="S193" s="196"/>
      <c r="T193" s="198">
        <f>T194+T197+T200+T203+T206+T209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199" t="s">
        <v>145</v>
      </c>
      <c r="AT193" s="200" t="s">
        <v>69</v>
      </c>
      <c r="AU193" s="200" t="s">
        <v>70</v>
      </c>
      <c r="AY193" s="199" t="s">
        <v>124</v>
      </c>
      <c r="BK193" s="201">
        <f>BK194+BK197+BK200+BK203+BK206+BK209</f>
        <v>0</v>
      </c>
    </row>
    <row r="194" s="12" customFormat="1" ht="22.8" customHeight="1">
      <c r="A194" s="12"/>
      <c r="B194" s="188"/>
      <c r="C194" s="189"/>
      <c r="D194" s="190" t="s">
        <v>69</v>
      </c>
      <c r="E194" s="202" t="s">
        <v>286</v>
      </c>
      <c r="F194" s="202" t="s">
        <v>287</v>
      </c>
      <c r="G194" s="189"/>
      <c r="H194" s="189"/>
      <c r="I194" s="192"/>
      <c r="J194" s="203">
        <f>BK194</f>
        <v>0</v>
      </c>
      <c r="K194" s="189"/>
      <c r="L194" s="194"/>
      <c r="M194" s="195"/>
      <c r="N194" s="196"/>
      <c r="O194" s="196"/>
      <c r="P194" s="197">
        <f>SUM(P195:P196)</f>
        <v>0</v>
      </c>
      <c r="Q194" s="196"/>
      <c r="R194" s="197">
        <f>SUM(R195:R196)</f>
        <v>0</v>
      </c>
      <c r="S194" s="196"/>
      <c r="T194" s="198">
        <f>SUM(T195:T196)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199" t="s">
        <v>145</v>
      </c>
      <c r="AT194" s="200" t="s">
        <v>69</v>
      </c>
      <c r="AU194" s="200" t="s">
        <v>78</v>
      </c>
      <c r="AY194" s="199" t="s">
        <v>124</v>
      </c>
      <c r="BK194" s="201">
        <f>SUM(BK195:BK196)</f>
        <v>0</v>
      </c>
    </row>
    <row r="195" s="2" customFormat="1" ht="16.5" customHeight="1">
      <c r="A195" s="38"/>
      <c r="B195" s="39"/>
      <c r="C195" s="204" t="s">
        <v>280</v>
      </c>
      <c r="D195" s="204" t="s">
        <v>127</v>
      </c>
      <c r="E195" s="205" t="s">
        <v>288</v>
      </c>
      <c r="F195" s="206" t="s">
        <v>287</v>
      </c>
      <c r="G195" s="207" t="s">
        <v>289</v>
      </c>
      <c r="H195" s="254"/>
      <c r="I195" s="209"/>
      <c r="J195" s="210">
        <f>ROUND(I195*H195,2)</f>
        <v>0</v>
      </c>
      <c r="K195" s="206" t="s">
        <v>19</v>
      </c>
      <c r="L195" s="44"/>
      <c r="M195" s="211" t="s">
        <v>19</v>
      </c>
      <c r="N195" s="212" t="s">
        <v>41</v>
      </c>
      <c r="O195" s="84"/>
      <c r="P195" s="213">
        <f>O195*H195</f>
        <v>0</v>
      </c>
      <c r="Q195" s="213">
        <v>0</v>
      </c>
      <c r="R195" s="213">
        <f>Q195*H195</f>
        <v>0</v>
      </c>
      <c r="S195" s="213">
        <v>0</v>
      </c>
      <c r="T195" s="214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15" t="s">
        <v>131</v>
      </c>
      <c r="AT195" s="215" t="s">
        <v>127</v>
      </c>
      <c r="AU195" s="215" t="s">
        <v>80</v>
      </c>
      <c r="AY195" s="17" t="s">
        <v>124</v>
      </c>
      <c r="BE195" s="216">
        <f>IF(N195="základní",J195,0)</f>
        <v>0</v>
      </c>
      <c r="BF195" s="216">
        <f>IF(N195="snížená",J195,0)</f>
        <v>0</v>
      </c>
      <c r="BG195" s="216">
        <f>IF(N195="zákl. přenesená",J195,0)</f>
        <v>0</v>
      </c>
      <c r="BH195" s="216">
        <f>IF(N195="sníž. přenesená",J195,0)</f>
        <v>0</v>
      </c>
      <c r="BI195" s="216">
        <f>IF(N195="nulová",J195,0)</f>
        <v>0</v>
      </c>
      <c r="BJ195" s="17" t="s">
        <v>78</v>
      </c>
      <c r="BK195" s="216">
        <f>ROUND(I195*H195,2)</f>
        <v>0</v>
      </c>
      <c r="BL195" s="17" t="s">
        <v>131</v>
      </c>
      <c r="BM195" s="215" t="s">
        <v>283</v>
      </c>
    </row>
    <row r="196" s="2" customFormat="1">
      <c r="A196" s="38"/>
      <c r="B196" s="39"/>
      <c r="C196" s="40"/>
      <c r="D196" s="217" t="s">
        <v>132</v>
      </c>
      <c r="E196" s="40"/>
      <c r="F196" s="218" t="s">
        <v>287</v>
      </c>
      <c r="G196" s="40"/>
      <c r="H196" s="40"/>
      <c r="I196" s="219"/>
      <c r="J196" s="40"/>
      <c r="K196" s="40"/>
      <c r="L196" s="44"/>
      <c r="M196" s="220"/>
      <c r="N196" s="221"/>
      <c r="O196" s="84"/>
      <c r="P196" s="84"/>
      <c r="Q196" s="84"/>
      <c r="R196" s="84"/>
      <c r="S196" s="84"/>
      <c r="T196" s="85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132</v>
      </c>
      <c r="AU196" s="17" t="s">
        <v>80</v>
      </c>
    </row>
    <row r="197" s="12" customFormat="1" ht="22.8" customHeight="1">
      <c r="A197" s="12"/>
      <c r="B197" s="188"/>
      <c r="C197" s="189"/>
      <c r="D197" s="190" t="s">
        <v>69</v>
      </c>
      <c r="E197" s="202" t="s">
        <v>291</v>
      </c>
      <c r="F197" s="202" t="s">
        <v>292</v>
      </c>
      <c r="G197" s="189"/>
      <c r="H197" s="189"/>
      <c r="I197" s="192"/>
      <c r="J197" s="203">
        <f>BK197</f>
        <v>0</v>
      </c>
      <c r="K197" s="189"/>
      <c r="L197" s="194"/>
      <c r="M197" s="195"/>
      <c r="N197" s="196"/>
      <c r="O197" s="196"/>
      <c r="P197" s="197">
        <f>SUM(P198:P199)</f>
        <v>0</v>
      </c>
      <c r="Q197" s="196"/>
      <c r="R197" s="197">
        <f>SUM(R198:R199)</f>
        <v>0</v>
      </c>
      <c r="S197" s="196"/>
      <c r="T197" s="198">
        <f>SUM(T198:T199)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199" t="s">
        <v>145</v>
      </c>
      <c r="AT197" s="200" t="s">
        <v>69</v>
      </c>
      <c r="AU197" s="200" t="s">
        <v>78</v>
      </c>
      <c r="AY197" s="199" t="s">
        <v>124</v>
      </c>
      <c r="BK197" s="201">
        <f>SUM(BK198:BK199)</f>
        <v>0</v>
      </c>
    </row>
    <row r="198" s="2" customFormat="1" ht="16.5" customHeight="1">
      <c r="A198" s="38"/>
      <c r="B198" s="39"/>
      <c r="C198" s="204" t="s">
        <v>213</v>
      </c>
      <c r="D198" s="204" t="s">
        <v>127</v>
      </c>
      <c r="E198" s="205" t="s">
        <v>294</v>
      </c>
      <c r="F198" s="206" t="s">
        <v>292</v>
      </c>
      <c r="G198" s="207" t="s">
        <v>289</v>
      </c>
      <c r="H198" s="254"/>
      <c r="I198" s="209"/>
      <c r="J198" s="210">
        <f>ROUND(I198*H198,2)</f>
        <v>0</v>
      </c>
      <c r="K198" s="206" t="s">
        <v>19</v>
      </c>
      <c r="L198" s="44"/>
      <c r="M198" s="211" t="s">
        <v>19</v>
      </c>
      <c r="N198" s="212" t="s">
        <v>41</v>
      </c>
      <c r="O198" s="84"/>
      <c r="P198" s="213">
        <f>O198*H198</f>
        <v>0</v>
      </c>
      <c r="Q198" s="213">
        <v>0</v>
      </c>
      <c r="R198" s="213">
        <f>Q198*H198</f>
        <v>0</v>
      </c>
      <c r="S198" s="213">
        <v>0</v>
      </c>
      <c r="T198" s="214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15" t="s">
        <v>131</v>
      </c>
      <c r="AT198" s="215" t="s">
        <v>127</v>
      </c>
      <c r="AU198" s="215" t="s">
        <v>80</v>
      </c>
      <c r="AY198" s="17" t="s">
        <v>124</v>
      </c>
      <c r="BE198" s="216">
        <f>IF(N198="základní",J198,0)</f>
        <v>0</v>
      </c>
      <c r="BF198" s="216">
        <f>IF(N198="snížená",J198,0)</f>
        <v>0</v>
      </c>
      <c r="BG198" s="216">
        <f>IF(N198="zákl. přenesená",J198,0)</f>
        <v>0</v>
      </c>
      <c r="BH198" s="216">
        <f>IF(N198="sníž. přenesená",J198,0)</f>
        <v>0</v>
      </c>
      <c r="BI198" s="216">
        <f>IF(N198="nulová",J198,0)</f>
        <v>0</v>
      </c>
      <c r="BJ198" s="17" t="s">
        <v>78</v>
      </c>
      <c r="BK198" s="216">
        <f>ROUND(I198*H198,2)</f>
        <v>0</v>
      </c>
      <c r="BL198" s="17" t="s">
        <v>131</v>
      </c>
      <c r="BM198" s="215" t="s">
        <v>290</v>
      </c>
    </row>
    <row r="199" s="2" customFormat="1">
      <c r="A199" s="38"/>
      <c r="B199" s="39"/>
      <c r="C199" s="40"/>
      <c r="D199" s="217" t="s">
        <v>132</v>
      </c>
      <c r="E199" s="40"/>
      <c r="F199" s="218" t="s">
        <v>292</v>
      </c>
      <c r="G199" s="40"/>
      <c r="H199" s="40"/>
      <c r="I199" s="219"/>
      <c r="J199" s="40"/>
      <c r="K199" s="40"/>
      <c r="L199" s="44"/>
      <c r="M199" s="220"/>
      <c r="N199" s="221"/>
      <c r="O199" s="84"/>
      <c r="P199" s="84"/>
      <c r="Q199" s="84"/>
      <c r="R199" s="84"/>
      <c r="S199" s="84"/>
      <c r="T199" s="85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132</v>
      </c>
      <c r="AU199" s="17" t="s">
        <v>80</v>
      </c>
    </row>
    <row r="200" s="12" customFormat="1" ht="22.8" customHeight="1">
      <c r="A200" s="12"/>
      <c r="B200" s="188"/>
      <c r="C200" s="189"/>
      <c r="D200" s="190" t="s">
        <v>69</v>
      </c>
      <c r="E200" s="202" t="s">
        <v>296</v>
      </c>
      <c r="F200" s="202" t="s">
        <v>297</v>
      </c>
      <c r="G200" s="189"/>
      <c r="H200" s="189"/>
      <c r="I200" s="192"/>
      <c r="J200" s="203">
        <f>BK200</f>
        <v>0</v>
      </c>
      <c r="K200" s="189"/>
      <c r="L200" s="194"/>
      <c r="M200" s="195"/>
      <c r="N200" s="196"/>
      <c r="O200" s="196"/>
      <c r="P200" s="197">
        <f>SUM(P201:P202)</f>
        <v>0</v>
      </c>
      <c r="Q200" s="196"/>
      <c r="R200" s="197">
        <f>SUM(R201:R202)</f>
        <v>0</v>
      </c>
      <c r="S200" s="196"/>
      <c r="T200" s="198">
        <f>SUM(T201:T202)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199" t="s">
        <v>145</v>
      </c>
      <c r="AT200" s="200" t="s">
        <v>69</v>
      </c>
      <c r="AU200" s="200" t="s">
        <v>78</v>
      </c>
      <c r="AY200" s="199" t="s">
        <v>124</v>
      </c>
      <c r="BK200" s="201">
        <f>SUM(BK201:BK202)</f>
        <v>0</v>
      </c>
    </row>
    <row r="201" s="2" customFormat="1" ht="16.5" customHeight="1">
      <c r="A201" s="38"/>
      <c r="B201" s="39"/>
      <c r="C201" s="204" t="s">
        <v>293</v>
      </c>
      <c r="D201" s="204" t="s">
        <v>127</v>
      </c>
      <c r="E201" s="205" t="s">
        <v>298</v>
      </c>
      <c r="F201" s="206" t="s">
        <v>297</v>
      </c>
      <c r="G201" s="207" t="s">
        <v>289</v>
      </c>
      <c r="H201" s="254"/>
      <c r="I201" s="209"/>
      <c r="J201" s="210">
        <f>ROUND(I201*H201,2)</f>
        <v>0</v>
      </c>
      <c r="K201" s="206" t="s">
        <v>19</v>
      </c>
      <c r="L201" s="44"/>
      <c r="M201" s="211" t="s">
        <v>19</v>
      </c>
      <c r="N201" s="212" t="s">
        <v>41</v>
      </c>
      <c r="O201" s="84"/>
      <c r="P201" s="213">
        <f>O201*H201</f>
        <v>0</v>
      </c>
      <c r="Q201" s="213">
        <v>0</v>
      </c>
      <c r="R201" s="213">
        <f>Q201*H201</f>
        <v>0</v>
      </c>
      <c r="S201" s="213">
        <v>0</v>
      </c>
      <c r="T201" s="214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15" t="s">
        <v>131</v>
      </c>
      <c r="AT201" s="215" t="s">
        <v>127</v>
      </c>
      <c r="AU201" s="215" t="s">
        <v>80</v>
      </c>
      <c r="AY201" s="17" t="s">
        <v>124</v>
      </c>
      <c r="BE201" s="216">
        <f>IF(N201="základní",J201,0)</f>
        <v>0</v>
      </c>
      <c r="BF201" s="216">
        <f>IF(N201="snížená",J201,0)</f>
        <v>0</v>
      </c>
      <c r="BG201" s="216">
        <f>IF(N201="zákl. přenesená",J201,0)</f>
        <v>0</v>
      </c>
      <c r="BH201" s="216">
        <f>IF(N201="sníž. přenesená",J201,0)</f>
        <v>0</v>
      </c>
      <c r="BI201" s="216">
        <f>IF(N201="nulová",J201,0)</f>
        <v>0</v>
      </c>
      <c r="BJ201" s="17" t="s">
        <v>78</v>
      </c>
      <c r="BK201" s="216">
        <f>ROUND(I201*H201,2)</f>
        <v>0</v>
      </c>
      <c r="BL201" s="17" t="s">
        <v>131</v>
      </c>
      <c r="BM201" s="215" t="s">
        <v>295</v>
      </c>
    </row>
    <row r="202" s="2" customFormat="1">
      <c r="A202" s="38"/>
      <c r="B202" s="39"/>
      <c r="C202" s="40"/>
      <c r="D202" s="217" t="s">
        <v>132</v>
      </c>
      <c r="E202" s="40"/>
      <c r="F202" s="218" t="s">
        <v>297</v>
      </c>
      <c r="G202" s="40"/>
      <c r="H202" s="40"/>
      <c r="I202" s="219"/>
      <c r="J202" s="40"/>
      <c r="K202" s="40"/>
      <c r="L202" s="44"/>
      <c r="M202" s="220"/>
      <c r="N202" s="221"/>
      <c r="O202" s="84"/>
      <c r="P202" s="84"/>
      <c r="Q202" s="84"/>
      <c r="R202" s="84"/>
      <c r="S202" s="84"/>
      <c r="T202" s="85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132</v>
      </c>
      <c r="AU202" s="17" t="s">
        <v>80</v>
      </c>
    </row>
    <row r="203" s="12" customFormat="1" ht="22.8" customHeight="1">
      <c r="A203" s="12"/>
      <c r="B203" s="188"/>
      <c r="C203" s="189"/>
      <c r="D203" s="190" t="s">
        <v>69</v>
      </c>
      <c r="E203" s="202" t="s">
        <v>394</v>
      </c>
      <c r="F203" s="202" t="s">
        <v>395</v>
      </c>
      <c r="G203" s="189"/>
      <c r="H203" s="189"/>
      <c r="I203" s="192"/>
      <c r="J203" s="203">
        <f>BK203</f>
        <v>0</v>
      </c>
      <c r="K203" s="189"/>
      <c r="L203" s="194"/>
      <c r="M203" s="195"/>
      <c r="N203" s="196"/>
      <c r="O203" s="196"/>
      <c r="P203" s="197">
        <f>SUM(P204:P205)</f>
        <v>0</v>
      </c>
      <c r="Q203" s="196"/>
      <c r="R203" s="197">
        <f>SUM(R204:R205)</f>
        <v>0</v>
      </c>
      <c r="S203" s="196"/>
      <c r="T203" s="198">
        <f>SUM(T204:T205)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199" t="s">
        <v>145</v>
      </c>
      <c r="AT203" s="200" t="s">
        <v>69</v>
      </c>
      <c r="AU203" s="200" t="s">
        <v>78</v>
      </c>
      <c r="AY203" s="199" t="s">
        <v>124</v>
      </c>
      <c r="BK203" s="201">
        <f>SUM(BK204:BK205)</f>
        <v>0</v>
      </c>
    </row>
    <row r="204" s="2" customFormat="1" ht="16.5" customHeight="1">
      <c r="A204" s="38"/>
      <c r="B204" s="39"/>
      <c r="C204" s="204" t="s">
        <v>217</v>
      </c>
      <c r="D204" s="204" t="s">
        <v>127</v>
      </c>
      <c r="E204" s="205" t="s">
        <v>396</v>
      </c>
      <c r="F204" s="206" t="s">
        <v>395</v>
      </c>
      <c r="G204" s="207" t="s">
        <v>289</v>
      </c>
      <c r="H204" s="254"/>
      <c r="I204" s="209"/>
      <c r="J204" s="210">
        <f>ROUND(I204*H204,2)</f>
        <v>0</v>
      </c>
      <c r="K204" s="206" t="s">
        <v>19</v>
      </c>
      <c r="L204" s="44"/>
      <c r="M204" s="211" t="s">
        <v>19</v>
      </c>
      <c r="N204" s="212" t="s">
        <v>41</v>
      </c>
      <c r="O204" s="84"/>
      <c r="P204" s="213">
        <f>O204*H204</f>
        <v>0</v>
      </c>
      <c r="Q204" s="213">
        <v>0</v>
      </c>
      <c r="R204" s="213">
        <f>Q204*H204</f>
        <v>0</v>
      </c>
      <c r="S204" s="213">
        <v>0</v>
      </c>
      <c r="T204" s="214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15" t="s">
        <v>131</v>
      </c>
      <c r="AT204" s="215" t="s">
        <v>127</v>
      </c>
      <c r="AU204" s="215" t="s">
        <v>80</v>
      </c>
      <c r="AY204" s="17" t="s">
        <v>124</v>
      </c>
      <c r="BE204" s="216">
        <f>IF(N204="základní",J204,0)</f>
        <v>0</v>
      </c>
      <c r="BF204" s="216">
        <f>IF(N204="snížená",J204,0)</f>
        <v>0</v>
      </c>
      <c r="BG204" s="216">
        <f>IF(N204="zákl. přenesená",J204,0)</f>
        <v>0</v>
      </c>
      <c r="BH204" s="216">
        <f>IF(N204="sníž. přenesená",J204,0)</f>
        <v>0</v>
      </c>
      <c r="BI204" s="216">
        <f>IF(N204="nulová",J204,0)</f>
        <v>0</v>
      </c>
      <c r="BJ204" s="17" t="s">
        <v>78</v>
      </c>
      <c r="BK204" s="216">
        <f>ROUND(I204*H204,2)</f>
        <v>0</v>
      </c>
      <c r="BL204" s="17" t="s">
        <v>131</v>
      </c>
      <c r="BM204" s="215" t="s">
        <v>299</v>
      </c>
    </row>
    <row r="205" s="2" customFormat="1">
      <c r="A205" s="38"/>
      <c r="B205" s="39"/>
      <c r="C205" s="40"/>
      <c r="D205" s="217" t="s">
        <v>132</v>
      </c>
      <c r="E205" s="40"/>
      <c r="F205" s="218" t="s">
        <v>395</v>
      </c>
      <c r="G205" s="40"/>
      <c r="H205" s="40"/>
      <c r="I205" s="219"/>
      <c r="J205" s="40"/>
      <c r="K205" s="40"/>
      <c r="L205" s="44"/>
      <c r="M205" s="220"/>
      <c r="N205" s="221"/>
      <c r="O205" s="84"/>
      <c r="P205" s="84"/>
      <c r="Q205" s="84"/>
      <c r="R205" s="84"/>
      <c r="S205" s="84"/>
      <c r="T205" s="85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132</v>
      </c>
      <c r="AU205" s="17" t="s">
        <v>80</v>
      </c>
    </row>
    <row r="206" s="12" customFormat="1" ht="22.8" customHeight="1">
      <c r="A206" s="12"/>
      <c r="B206" s="188"/>
      <c r="C206" s="189"/>
      <c r="D206" s="190" t="s">
        <v>69</v>
      </c>
      <c r="E206" s="202" t="s">
        <v>302</v>
      </c>
      <c r="F206" s="202" t="s">
        <v>303</v>
      </c>
      <c r="G206" s="189"/>
      <c r="H206" s="189"/>
      <c r="I206" s="192"/>
      <c r="J206" s="203">
        <f>BK206</f>
        <v>0</v>
      </c>
      <c r="K206" s="189"/>
      <c r="L206" s="194"/>
      <c r="M206" s="195"/>
      <c r="N206" s="196"/>
      <c r="O206" s="196"/>
      <c r="P206" s="197">
        <f>SUM(P207:P208)</f>
        <v>0</v>
      </c>
      <c r="Q206" s="196"/>
      <c r="R206" s="197">
        <f>SUM(R207:R208)</f>
        <v>0</v>
      </c>
      <c r="S206" s="196"/>
      <c r="T206" s="198">
        <f>SUM(T207:T208)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199" t="s">
        <v>145</v>
      </c>
      <c r="AT206" s="200" t="s">
        <v>69</v>
      </c>
      <c r="AU206" s="200" t="s">
        <v>78</v>
      </c>
      <c r="AY206" s="199" t="s">
        <v>124</v>
      </c>
      <c r="BK206" s="201">
        <f>SUM(BK207:BK208)</f>
        <v>0</v>
      </c>
    </row>
    <row r="207" s="2" customFormat="1" ht="16.5" customHeight="1">
      <c r="A207" s="38"/>
      <c r="B207" s="39"/>
      <c r="C207" s="204" t="s">
        <v>304</v>
      </c>
      <c r="D207" s="204" t="s">
        <v>127</v>
      </c>
      <c r="E207" s="205" t="s">
        <v>305</v>
      </c>
      <c r="F207" s="206" t="s">
        <v>306</v>
      </c>
      <c r="G207" s="207" t="s">
        <v>289</v>
      </c>
      <c r="H207" s="254"/>
      <c r="I207" s="209"/>
      <c r="J207" s="210">
        <f>ROUND(I207*H207,2)</f>
        <v>0</v>
      </c>
      <c r="K207" s="206" t="s">
        <v>19</v>
      </c>
      <c r="L207" s="44"/>
      <c r="M207" s="211" t="s">
        <v>19</v>
      </c>
      <c r="N207" s="212" t="s">
        <v>41</v>
      </c>
      <c r="O207" s="84"/>
      <c r="P207" s="213">
        <f>O207*H207</f>
        <v>0</v>
      </c>
      <c r="Q207" s="213">
        <v>0</v>
      </c>
      <c r="R207" s="213">
        <f>Q207*H207</f>
        <v>0</v>
      </c>
      <c r="S207" s="213">
        <v>0</v>
      </c>
      <c r="T207" s="214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15" t="s">
        <v>131</v>
      </c>
      <c r="AT207" s="215" t="s">
        <v>127</v>
      </c>
      <c r="AU207" s="215" t="s">
        <v>80</v>
      </c>
      <c r="AY207" s="17" t="s">
        <v>124</v>
      </c>
      <c r="BE207" s="216">
        <f>IF(N207="základní",J207,0)</f>
        <v>0</v>
      </c>
      <c r="BF207" s="216">
        <f>IF(N207="snížená",J207,0)</f>
        <v>0</v>
      </c>
      <c r="BG207" s="216">
        <f>IF(N207="zákl. přenesená",J207,0)</f>
        <v>0</v>
      </c>
      <c r="BH207" s="216">
        <f>IF(N207="sníž. přenesená",J207,0)</f>
        <v>0</v>
      </c>
      <c r="BI207" s="216">
        <f>IF(N207="nulová",J207,0)</f>
        <v>0</v>
      </c>
      <c r="BJ207" s="17" t="s">
        <v>78</v>
      </c>
      <c r="BK207" s="216">
        <f>ROUND(I207*H207,2)</f>
        <v>0</v>
      </c>
      <c r="BL207" s="17" t="s">
        <v>131</v>
      </c>
      <c r="BM207" s="215" t="s">
        <v>307</v>
      </c>
    </row>
    <row r="208" s="2" customFormat="1">
      <c r="A208" s="38"/>
      <c r="B208" s="39"/>
      <c r="C208" s="40"/>
      <c r="D208" s="217" t="s">
        <v>132</v>
      </c>
      <c r="E208" s="40"/>
      <c r="F208" s="218" t="s">
        <v>306</v>
      </c>
      <c r="G208" s="40"/>
      <c r="H208" s="40"/>
      <c r="I208" s="219"/>
      <c r="J208" s="40"/>
      <c r="K208" s="40"/>
      <c r="L208" s="44"/>
      <c r="M208" s="220"/>
      <c r="N208" s="221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132</v>
      </c>
      <c r="AU208" s="17" t="s">
        <v>80</v>
      </c>
    </row>
    <row r="209" s="12" customFormat="1" ht="22.8" customHeight="1">
      <c r="A209" s="12"/>
      <c r="B209" s="188"/>
      <c r="C209" s="189"/>
      <c r="D209" s="190" t="s">
        <v>69</v>
      </c>
      <c r="E209" s="202" t="s">
        <v>308</v>
      </c>
      <c r="F209" s="202" t="s">
        <v>309</v>
      </c>
      <c r="G209" s="189"/>
      <c r="H209" s="189"/>
      <c r="I209" s="192"/>
      <c r="J209" s="203">
        <f>BK209</f>
        <v>0</v>
      </c>
      <c r="K209" s="189"/>
      <c r="L209" s="194"/>
      <c r="M209" s="195"/>
      <c r="N209" s="196"/>
      <c r="O209" s="196"/>
      <c r="P209" s="197">
        <f>SUM(P210:P211)</f>
        <v>0</v>
      </c>
      <c r="Q209" s="196"/>
      <c r="R209" s="197">
        <f>SUM(R210:R211)</f>
        <v>0</v>
      </c>
      <c r="S209" s="196"/>
      <c r="T209" s="198">
        <f>SUM(T210:T211)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199" t="s">
        <v>145</v>
      </c>
      <c r="AT209" s="200" t="s">
        <v>69</v>
      </c>
      <c r="AU209" s="200" t="s">
        <v>78</v>
      </c>
      <c r="AY209" s="199" t="s">
        <v>124</v>
      </c>
      <c r="BK209" s="201">
        <f>SUM(BK210:BK211)</f>
        <v>0</v>
      </c>
    </row>
    <row r="210" s="2" customFormat="1" ht="16.5" customHeight="1">
      <c r="A210" s="38"/>
      <c r="B210" s="39"/>
      <c r="C210" s="204" t="s">
        <v>220</v>
      </c>
      <c r="D210" s="204" t="s">
        <v>127</v>
      </c>
      <c r="E210" s="205" t="s">
        <v>310</v>
      </c>
      <c r="F210" s="206" t="s">
        <v>309</v>
      </c>
      <c r="G210" s="207" t="s">
        <v>289</v>
      </c>
      <c r="H210" s="254"/>
      <c r="I210" s="209"/>
      <c r="J210" s="210">
        <f>ROUND(I210*H210,2)</f>
        <v>0</v>
      </c>
      <c r="K210" s="206" t="s">
        <v>19</v>
      </c>
      <c r="L210" s="44"/>
      <c r="M210" s="211" t="s">
        <v>19</v>
      </c>
      <c r="N210" s="212" t="s">
        <v>41</v>
      </c>
      <c r="O210" s="84"/>
      <c r="P210" s="213">
        <f>O210*H210</f>
        <v>0</v>
      </c>
      <c r="Q210" s="213">
        <v>0</v>
      </c>
      <c r="R210" s="213">
        <f>Q210*H210</f>
        <v>0</v>
      </c>
      <c r="S210" s="213">
        <v>0</v>
      </c>
      <c r="T210" s="214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15" t="s">
        <v>131</v>
      </c>
      <c r="AT210" s="215" t="s">
        <v>127</v>
      </c>
      <c r="AU210" s="215" t="s">
        <v>80</v>
      </c>
      <c r="AY210" s="17" t="s">
        <v>124</v>
      </c>
      <c r="BE210" s="216">
        <f>IF(N210="základní",J210,0)</f>
        <v>0</v>
      </c>
      <c r="BF210" s="216">
        <f>IF(N210="snížená",J210,0)</f>
        <v>0</v>
      </c>
      <c r="BG210" s="216">
        <f>IF(N210="zákl. přenesená",J210,0)</f>
        <v>0</v>
      </c>
      <c r="BH210" s="216">
        <f>IF(N210="sníž. přenesená",J210,0)</f>
        <v>0</v>
      </c>
      <c r="BI210" s="216">
        <f>IF(N210="nulová",J210,0)</f>
        <v>0</v>
      </c>
      <c r="BJ210" s="17" t="s">
        <v>78</v>
      </c>
      <c r="BK210" s="216">
        <f>ROUND(I210*H210,2)</f>
        <v>0</v>
      </c>
      <c r="BL210" s="17" t="s">
        <v>131</v>
      </c>
      <c r="BM210" s="215" t="s">
        <v>311</v>
      </c>
    </row>
    <row r="211" s="2" customFormat="1">
      <c r="A211" s="38"/>
      <c r="B211" s="39"/>
      <c r="C211" s="40"/>
      <c r="D211" s="217" t="s">
        <v>132</v>
      </c>
      <c r="E211" s="40"/>
      <c r="F211" s="218" t="s">
        <v>309</v>
      </c>
      <c r="G211" s="40"/>
      <c r="H211" s="40"/>
      <c r="I211" s="219"/>
      <c r="J211" s="40"/>
      <c r="K211" s="40"/>
      <c r="L211" s="44"/>
      <c r="M211" s="256"/>
      <c r="N211" s="257"/>
      <c r="O211" s="258"/>
      <c r="P211" s="258"/>
      <c r="Q211" s="258"/>
      <c r="R211" s="258"/>
      <c r="S211" s="258"/>
      <c r="T211" s="259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132</v>
      </c>
      <c r="AU211" s="17" t="s">
        <v>80</v>
      </c>
    </row>
    <row r="212" s="2" customFormat="1" ht="6.96" customHeight="1">
      <c r="A212" s="38"/>
      <c r="B212" s="59"/>
      <c r="C212" s="60"/>
      <c r="D212" s="60"/>
      <c r="E212" s="60"/>
      <c r="F212" s="60"/>
      <c r="G212" s="60"/>
      <c r="H212" s="60"/>
      <c r="I212" s="60"/>
      <c r="J212" s="60"/>
      <c r="K212" s="60"/>
      <c r="L212" s="44"/>
      <c r="M212" s="38"/>
      <c r="O212" s="38"/>
      <c r="P212" s="38"/>
      <c r="Q212" s="38"/>
      <c r="R212" s="38"/>
      <c r="S212" s="38"/>
      <c r="T212" s="38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</row>
  </sheetData>
  <sheetProtection sheet="1" autoFilter="0" formatColumns="0" formatRows="0" objects="1" scenarios="1" spinCount="100000" saltValue="+iy195UewMQVLkRimODrzUZUm0nY1meQgNpstu/ZCtdxBSQYCwSWRqqZSsCKOEb2m0+nlYdgqIPS13MpYBmXBw==" hashValue="gC+3zgGBZHSuy+FXiKsgMJyKGUHaTc3+Yse2yOVfZzzVg0Zo0B/Jgeq3Odjc6yXe3UIu7SZByIiEFykkIFcU0A==" algorithmName="SHA-512" password="CC35"/>
  <autoFilter ref="C92:K211"/>
  <mergeCells count="9">
    <mergeCell ref="E7:H7"/>
    <mergeCell ref="E9:H9"/>
    <mergeCell ref="E18:H18"/>
    <mergeCell ref="E27:H27"/>
    <mergeCell ref="E48:H48"/>
    <mergeCell ref="E50:H50"/>
    <mergeCell ref="E83:H83"/>
    <mergeCell ref="E85:H8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80</v>
      </c>
    </row>
    <row r="4" s="1" customFormat="1" ht="24.96" customHeight="1">
      <c r="B4" s="20"/>
      <c r="D4" s="130" t="s">
        <v>90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Sociální investice - BOZP - Cheb, provozní budova (ST a MeS) - rekonstrukce elektroinstalace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91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397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2. 5. 2022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28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33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28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34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36</v>
      </c>
      <c r="E30" s="38"/>
      <c r="F30" s="38"/>
      <c r="G30" s="38"/>
      <c r="H30" s="38"/>
      <c r="I30" s="38"/>
      <c r="J30" s="144">
        <f>ROUND(J91,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38</v>
      </c>
      <c r="G32" s="38"/>
      <c r="H32" s="38"/>
      <c r="I32" s="145" t="s">
        <v>37</v>
      </c>
      <c r="J32" s="145" t="s">
        <v>39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40</v>
      </c>
      <c r="E33" s="132" t="s">
        <v>41</v>
      </c>
      <c r="F33" s="147">
        <f>ROUND((SUM(BE91:BE191)),  2)</f>
        <v>0</v>
      </c>
      <c r="G33" s="38"/>
      <c r="H33" s="38"/>
      <c r="I33" s="148">
        <v>0.20999999999999999</v>
      </c>
      <c r="J33" s="147">
        <f>ROUND(((SUM(BE91:BE191))*I33),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42</v>
      </c>
      <c r="F34" s="147">
        <f>ROUND((SUM(BF91:BF191)),  2)</f>
        <v>0</v>
      </c>
      <c r="G34" s="38"/>
      <c r="H34" s="38"/>
      <c r="I34" s="148">
        <v>0.14999999999999999</v>
      </c>
      <c r="J34" s="147">
        <f>ROUND(((SUM(BF91:BF191))*I34),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43</v>
      </c>
      <c r="F35" s="147">
        <f>ROUND((SUM(BG91:BG191)),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44</v>
      </c>
      <c r="F36" s="147">
        <f>ROUND((SUM(BH91:BH191)),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45</v>
      </c>
      <c r="F37" s="147">
        <f>ROUND((SUM(BI91:BI191)),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46</v>
      </c>
      <c r="E39" s="151"/>
      <c r="F39" s="151"/>
      <c r="G39" s="152" t="s">
        <v>47</v>
      </c>
      <c r="H39" s="153" t="s">
        <v>48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93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Sociální investice - BOZP - Cheb, provozní budova (ST a MeS) - rekonstrukce elektroinstalace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91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SO-04 - elektroinstalace garáže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Cheb</v>
      </c>
      <c r="G52" s="40"/>
      <c r="H52" s="40"/>
      <c r="I52" s="32" t="s">
        <v>23</v>
      </c>
      <c r="J52" s="72" t="str">
        <f>IF(J12="","",J12)</f>
        <v>2. 5. 2022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33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94</v>
      </c>
      <c r="D57" s="162"/>
      <c r="E57" s="162"/>
      <c r="F57" s="162"/>
      <c r="G57" s="162"/>
      <c r="H57" s="162"/>
      <c r="I57" s="162"/>
      <c r="J57" s="163" t="s">
        <v>95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68</v>
      </c>
      <c r="D59" s="40"/>
      <c r="E59" s="40"/>
      <c r="F59" s="40"/>
      <c r="G59" s="40"/>
      <c r="H59" s="40"/>
      <c r="I59" s="40"/>
      <c r="J59" s="102">
        <f>J91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96</v>
      </c>
    </row>
    <row r="60" s="9" customFormat="1" ht="24.96" customHeight="1">
      <c r="A60" s="9"/>
      <c r="B60" s="165"/>
      <c r="C60" s="166"/>
      <c r="D60" s="167" t="s">
        <v>97</v>
      </c>
      <c r="E60" s="168"/>
      <c r="F60" s="168"/>
      <c r="G60" s="168"/>
      <c r="H60" s="168"/>
      <c r="I60" s="168"/>
      <c r="J60" s="169">
        <f>J92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98</v>
      </c>
      <c r="E61" s="174"/>
      <c r="F61" s="174"/>
      <c r="G61" s="174"/>
      <c r="H61" s="174"/>
      <c r="I61" s="174"/>
      <c r="J61" s="175">
        <f>J93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99</v>
      </c>
      <c r="E62" s="174"/>
      <c r="F62" s="174"/>
      <c r="G62" s="174"/>
      <c r="H62" s="174"/>
      <c r="I62" s="174"/>
      <c r="J62" s="175">
        <f>J96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100</v>
      </c>
      <c r="E63" s="174"/>
      <c r="F63" s="174"/>
      <c r="G63" s="174"/>
      <c r="H63" s="174"/>
      <c r="I63" s="174"/>
      <c r="J63" s="175">
        <f>J105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5"/>
      <c r="C64" s="166"/>
      <c r="D64" s="167" t="s">
        <v>101</v>
      </c>
      <c r="E64" s="168"/>
      <c r="F64" s="168"/>
      <c r="G64" s="168"/>
      <c r="H64" s="168"/>
      <c r="I64" s="168"/>
      <c r="J64" s="169">
        <f>J114</f>
        <v>0</v>
      </c>
      <c r="K64" s="166"/>
      <c r="L64" s="17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1"/>
      <c r="C65" s="172"/>
      <c r="D65" s="173" t="s">
        <v>102</v>
      </c>
      <c r="E65" s="174"/>
      <c r="F65" s="174"/>
      <c r="G65" s="174"/>
      <c r="H65" s="174"/>
      <c r="I65" s="174"/>
      <c r="J65" s="175">
        <f>J115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5"/>
      <c r="C66" s="166"/>
      <c r="D66" s="167" t="s">
        <v>103</v>
      </c>
      <c r="E66" s="168"/>
      <c r="F66" s="168"/>
      <c r="G66" s="168"/>
      <c r="H66" s="168"/>
      <c r="I66" s="168"/>
      <c r="J66" s="169">
        <f>J176</f>
        <v>0</v>
      </c>
      <c r="K66" s="166"/>
      <c r="L66" s="170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1"/>
      <c r="C67" s="172"/>
      <c r="D67" s="173" t="s">
        <v>104</v>
      </c>
      <c r="E67" s="174"/>
      <c r="F67" s="174"/>
      <c r="G67" s="174"/>
      <c r="H67" s="174"/>
      <c r="I67" s="174"/>
      <c r="J67" s="175">
        <f>J177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1"/>
      <c r="C68" s="172"/>
      <c r="D68" s="173" t="s">
        <v>105</v>
      </c>
      <c r="E68" s="174"/>
      <c r="F68" s="174"/>
      <c r="G68" s="174"/>
      <c r="H68" s="174"/>
      <c r="I68" s="174"/>
      <c r="J68" s="175">
        <f>J180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1"/>
      <c r="C69" s="172"/>
      <c r="D69" s="173" t="s">
        <v>106</v>
      </c>
      <c r="E69" s="174"/>
      <c r="F69" s="174"/>
      <c r="G69" s="174"/>
      <c r="H69" s="174"/>
      <c r="I69" s="174"/>
      <c r="J69" s="175">
        <f>J183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1"/>
      <c r="C70" s="172"/>
      <c r="D70" s="173" t="s">
        <v>107</v>
      </c>
      <c r="E70" s="174"/>
      <c r="F70" s="174"/>
      <c r="G70" s="174"/>
      <c r="H70" s="174"/>
      <c r="I70" s="174"/>
      <c r="J70" s="175">
        <f>J186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1"/>
      <c r="C71" s="172"/>
      <c r="D71" s="173" t="s">
        <v>108</v>
      </c>
      <c r="E71" s="174"/>
      <c r="F71" s="174"/>
      <c r="G71" s="174"/>
      <c r="H71" s="174"/>
      <c r="I71" s="174"/>
      <c r="J71" s="175">
        <f>J189</f>
        <v>0</v>
      </c>
      <c r="K71" s="172"/>
      <c r="L71" s="17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59"/>
      <c r="C73" s="60"/>
      <c r="D73" s="60"/>
      <c r="E73" s="60"/>
      <c r="F73" s="60"/>
      <c r="G73" s="60"/>
      <c r="H73" s="60"/>
      <c r="I73" s="60"/>
      <c r="J73" s="60"/>
      <c r="K73" s="6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7" s="2" customFormat="1" ht="6.96" customHeight="1">
      <c r="A77" s="38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24.96" customHeight="1">
      <c r="A78" s="38"/>
      <c r="B78" s="39"/>
      <c r="C78" s="23" t="s">
        <v>109</v>
      </c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16</v>
      </c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6.5" customHeight="1">
      <c r="A81" s="38"/>
      <c r="B81" s="39"/>
      <c r="C81" s="40"/>
      <c r="D81" s="40"/>
      <c r="E81" s="160" t="str">
        <f>E7</f>
        <v>Sociální investice - BOZP - Cheb, provozní budova (ST a MeS) - rekonstrukce elektroinstalace</v>
      </c>
      <c r="F81" s="32"/>
      <c r="G81" s="32"/>
      <c r="H81" s="32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91</v>
      </c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6.5" customHeight="1">
      <c r="A83" s="38"/>
      <c r="B83" s="39"/>
      <c r="C83" s="40"/>
      <c r="D83" s="40"/>
      <c r="E83" s="69" t="str">
        <f>E9</f>
        <v>SO-04 - elektroinstalace garáže</v>
      </c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2" customHeight="1">
      <c r="A85" s="38"/>
      <c r="B85" s="39"/>
      <c r="C85" s="32" t="s">
        <v>21</v>
      </c>
      <c r="D85" s="40"/>
      <c r="E85" s="40"/>
      <c r="F85" s="27" t="str">
        <f>F12</f>
        <v>Cheb</v>
      </c>
      <c r="G85" s="40"/>
      <c r="H85" s="40"/>
      <c r="I85" s="32" t="s">
        <v>23</v>
      </c>
      <c r="J85" s="72" t="str">
        <f>IF(J12="","",J12)</f>
        <v>2. 5. 2022</v>
      </c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25</v>
      </c>
      <c r="D87" s="40"/>
      <c r="E87" s="40"/>
      <c r="F87" s="27" t="str">
        <f>E15</f>
        <v xml:space="preserve"> </v>
      </c>
      <c r="G87" s="40"/>
      <c r="H87" s="40"/>
      <c r="I87" s="32" t="s">
        <v>31</v>
      </c>
      <c r="J87" s="36" t="str">
        <f>E21</f>
        <v xml:space="preserve"> </v>
      </c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5.15" customHeight="1">
      <c r="A88" s="38"/>
      <c r="B88" s="39"/>
      <c r="C88" s="32" t="s">
        <v>29</v>
      </c>
      <c r="D88" s="40"/>
      <c r="E88" s="40"/>
      <c r="F88" s="27" t="str">
        <f>IF(E18="","",E18)</f>
        <v>Vyplň údaj</v>
      </c>
      <c r="G88" s="40"/>
      <c r="H88" s="40"/>
      <c r="I88" s="32" t="s">
        <v>33</v>
      </c>
      <c r="J88" s="36" t="str">
        <f>E24</f>
        <v xml:space="preserve"> </v>
      </c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0.32" customHeight="1">
      <c r="A89" s="38"/>
      <c r="B89" s="39"/>
      <c r="C89" s="40"/>
      <c r="D89" s="40"/>
      <c r="E89" s="40"/>
      <c r="F89" s="40"/>
      <c r="G89" s="40"/>
      <c r="H89" s="40"/>
      <c r="I89" s="40"/>
      <c r="J89" s="40"/>
      <c r="K89" s="40"/>
      <c r="L89" s="13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11" customFormat="1" ht="29.28" customHeight="1">
      <c r="A90" s="177"/>
      <c r="B90" s="178"/>
      <c r="C90" s="179" t="s">
        <v>110</v>
      </c>
      <c r="D90" s="180" t="s">
        <v>55</v>
      </c>
      <c r="E90" s="180" t="s">
        <v>51</v>
      </c>
      <c r="F90" s="180" t="s">
        <v>52</v>
      </c>
      <c r="G90" s="180" t="s">
        <v>111</v>
      </c>
      <c r="H90" s="180" t="s">
        <v>112</v>
      </c>
      <c r="I90" s="180" t="s">
        <v>113</v>
      </c>
      <c r="J90" s="180" t="s">
        <v>95</v>
      </c>
      <c r="K90" s="181" t="s">
        <v>114</v>
      </c>
      <c r="L90" s="182"/>
      <c r="M90" s="92" t="s">
        <v>19</v>
      </c>
      <c r="N90" s="93" t="s">
        <v>40</v>
      </c>
      <c r="O90" s="93" t="s">
        <v>115</v>
      </c>
      <c r="P90" s="93" t="s">
        <v>116</v>
      </c>
      <c r="Q90" s="93" t="s">
        <v>117</v>
      </c>
      <c r="R90" s="93" t="s">
        <v>118</v>
      </c>
      <c r="S90" s="93" t="s">
        <v>119</v>
      </c>
      <c r="T90" s="94" t="s">
        <v>120</v>
      </c>
      <c r="U90" s="177"/>
      <c r="V90" s="177"/>
      <c r="W90" s="177"/>
      <c r="X90" s="177"/>
      <c r="Y90" s="177"/>
      <c r="Z90" s="177"/>
      <c r="AA90" s="177"/>
      <c r="AB90" s="177"/>
      <c r="AC90" s="177"/>
      <c r="AD90" s="177"/>
      <c r="AE90" s="177"/>
    </row>
    <row r="91" s="2" customFormat="1" ht="22.8" customHeight="1">
      <c r="A91" s="38"/>
      <c r="B91" s="39"/>
      <c r="C91" s="99" t="s">
        <v>121</v>
      </c>
      <c r="D91" s="40"/>
      <c r="E91" s="40"/>
      <c r="F91" s="40"/>
      <c r="G91" s="40"/>
      <c r="H91" s="40"/>
      <c r="I91" s="40"/>
      <c r="J91" s="183">
        <f>BK91</f>
        <v>0</v>
      </c>
      <c r="K91" s="40"/>
      <c r="L91" s="44"/>
      <c r="M91" s="95"/>
      <c r="N91" s="184"/>
      <c r="O91" s="96"/>
      <c r="P91" s="185">
        <f>P92+P114+P176</f>
        <v>0</v>
      </c>
      <c r="Q91" s="96"/>
      <c r="R91" s="185">
        <f>R92+R114+R176</f>
        <v>0</v>
      </c>
      <c r="S91" s="96"/>
      <c r="T91" s="186">
        <f>T92+T114+T176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69</v>
      </c>
      <c r="AU91" s="17" t="s">
        <v>96</v>
      </c>
      <c r="BK91" s="187">
        <f>BK92+BK114+BK176</f>
        <v>0</v>
      </c>
    </row>
    <row r="92" s="12" customFormat="1" ht="25.92" customHeight="1">
      <c r="A92" s="12"/>
      <c r="B92" s="188"/>
      <c r="C92" s="189"/>
      <c r="D92" s="190" t="s">
        <v>69</v>
      </c>
      <c r="E92" s="191" t="s">
        <v>122</v>
      </c>
      <c r="F92" s="191" t="s">
        <v>123</v>
      </c>
      <c r="G92" s="189"/>
      <c r="H92" s="189"/>
      <c r="I92" s="192"/>
      <c r="J92" s="193">
        <f>BK92</f>
        <v>0</v>
      </c>
      <c r="K92" s="189"/>
      <c r="L92" s="194"/>
      <c r="M92" s="195"/>
      <c r="N92" s="196"/>
      <c r="O92" s="196"/>
      <c r="P92" s="197">
        <f>P93+P96+P105</f>
        <v>0</v>
      </c>
      <c r="Q92" s="196"/>
      <c r="R92" s="197">
        <f>R93+R96+R105</f>
        <v>0</v>
      </c>
      <c r="S92" s="196"/>
      <c r="T92" s="198">
        <f>T93+T96+T105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9" t="s">
        <v>78</v>
      </c>
      <c r="AT92" s="200" t="s">
        <v>69</v>
      </c>
      <c r="AU92" s="200" t="s">
        <v>70</v>
      </c>
      <c r="AY92" s="199" t="s">
        <v>124</v>
      </c>
      <c r="BK92" s="201">
        <f>BK93+BK96+BK105</f>
        <v>0</v>
      </c>
    </row>
    <row r="93" s="12" customFormat="1" ht="22.8" customHeight="1">
      <c r="A93" s="12"/>
      <c r="B93" s="188"/>
      <c r="C93" s="189"/>
      <c r="D93" s="190" t="s">
        <v>69</v>
      </c>
      <c r="E93" s="202" t="s">
        <v>125</v>
      </c>
      <c r="F93" s="202" t="s">
        <v>126</v>
      </c>
      <c r="G93" s="189"/>
      <c r="H93" s="189"/>
      <c r="I93" s="192"/>
      <c r="J93" s="203">
        <f>BK93</f>
        <v>0</v>
      </c>
      <c r="K93" s="189"/>
      <c r="L93" s="194"/>
      <c r="M93" s="195"/>
      <c r="N93" s="196"/>
      <c r="O93" s="196"/>
      <c r="P93" s="197">
        <f>SUM(P94:P95)</f>
        <v>0</v>
      </c>
      <c r="Q93" s="196"/>
      <c r="R93" s="197">
        <f>SUM(R94:R95)</f>
        <v>0</v>
      </c>
      <c r="S93" s="196"/>
      <c r="T93" s="198">
        <f>SUM(T94:T95)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99" t="s">
        <v>78</v>
      </c>
      <c r="AT93" s="200" t="s">
        <v>69</v>
      </c>
      <c r="AU93" s="200" t="s">
        <v>78</v>
      </c>
      <c r="AY93" s="199" t="s">
        <v>124</v>
      </c>
      <c r="BK93" s="201">
        <f>SUM(BK94:BK95)</f>
        <v>0</v>
      </c>
    </row>
    <row r="94" s="2" customFormat="1" ht="16.5" customHeight="1">
      <c r="A94" s="38"/>
      <c r="B94" s="39"/>
      <c r="C94" s="204" t="s">
        <v>78</v>
      </c>
      <c r="D94" s="204" t="s">
        <v>127</v>
      </c>
      <c r="E94" s="205" t="s">
        <v>317</v>
      </c>
      <c r="F94" s="206" t="s">
        <v>318</v>
      </c>
      <c r="G94" s="207" t="s">
        <v>130</v>
      </c>
      <c r="H94" s="208">
        <v>5.25</v>
      </c>
      <c r="I94" s="209"/>
      <c r="J94" s="210">
        <f>ROUND(I94*H94,2)</f>
        <v>0</v>
      </c>
      <c r="K94" s="206" t="s">
        <v>19</v>
      </c>
      <c r="L94" s="44"/>
      <c r="M94" s="211" t="s">
        <v>19</v>
      </c>
      <c r="N94" s="212" t="s">
        <v>41</v>
      </c>
      <c r="O94" s="84"/>
      <c r="P94" s="213">
        <f>O94*H94</f>
        <v>0</v>
      </c>
      <c r="Q94" s="213">
        <v>0</v>
      </c>
      <c r="R94" s="213">
        <f>Q94*H94</f>
        <v>0</v>
      </c>
      <c r="S94" s="213">
        <v>0</v>
      </c>
      <c r="T94" s="214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5" t="s">
        <v>131</v>
      </c>
      <c r="AT94" s="215" t="s">
        <v>127</v>
      </c>
      <c r="AU94" s="215" t="s">
        <v>80</v>
      </c>
      <c r="AY94" s="17" t="s">
        <v>124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7" t="s">
        <v>78</v>
      </c>
      <c r="BK94" s="216">
        <f>ROUND(I94*H94,2)</f>
        <v>0</v>
      </c>
      <c r="BL94" s="17" t="s">
        <v>131</v>
      </c>
      <c r="BM94" s="215" t="s">
        <v>80</v>
      </c>
    </row>
    <row r="95" s="2" customFormat="1">
      <c r="A95" s="38"/>
      <c r="B95" s="39"/>
      <c r="C95" s="40"/>
      <c r="D95" s="217" t="s">
        <v>132</v>
      </c>
      <c r="E95" s="40"/>
      <c r="F95" s="218" t="s">
        <v>318</v>
      </c>
      <c r="G95" s="40"/>
      <c r="H95" s="40"/>
      <c r="I95" s="219"/>
      <c r="J95" s="40"/>
      <c r="K95" s="40"/>
      <c r="L95" s="44"/>
      <c r="M95" s="220"/>
      <c r="N95" s="221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132</v>
      </c>
      <c r="AU95" s="17" t="s">
        <v>80</v>
      </c>
    </row>
    <row r="96" s="12" customFormat="1" ht="22.8" customHeight="1">
      <c r="A96" s="12"/>
      <c r="B96" s="188"/>
      <c r="C96" s="189"/>
      <c r="D96" s="190" t="s">
        <v>69</v>
      </c>
      <c r="E96" s="202" t="s">
        <v>133</v>
      </c>
      <c r="F96" s="202" t="s">
        <v>134</v>
      </c>
      <c r="G96" s="189"/>
      <c r="H96" s="189"/>
      <c r="I96" s="192"/>
      <c r="J96" s="203">
        <f>BK96</f>
        <v>0</v>
      </c>
      <c r="K96" s="189"/>
      <c r="L96" s="194"/>
      <c r="M96" s="195"/>
      <c r="N96" s="196"/>
      <c r="O96" s="196"/>
      <c r="P96" s="197">
        <f>SUM(P97:P104)</f>
        <v>0</v>
      </c>
      <c r="Q96" s="196"/>
      <c r="R96" s="197">
        <f>SUM(R97:R104)</f>
        <v>0</v>
      </c>
      <c r="S96" s="196"/>
      <c r="T96" s="198">
        <f>SUM(T97:T104)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199" t="s">
        <v>78</v>
      </c>
      <c r="AT96" s="200" t="s">
        <v>69</v>
      </c>
      <c r="AU96" s="200" t="s">
        <v>78</v>
      </c>
      <c r="AY96" s="199" t="s">
        <v>124</v>
      </c>
      <c r="BK96" s="201">
        <f>SUM(BK97:BK104)</f>
        <v>0</v>
      </c>
    </row>
    <row r="97" s="2" customFormat="1" ht="16.5" customHeight="1">
      <c r="A97" s="38"/>
      <c r="B97" s="39"/>
      <c r="C97" s="204" t="s">
        <v>80</v>
      </c>
      <c r="D97" s="204" t="s">
        <v>127</v>
      </c>
      <c r="E97" s="205" t="s">
        <v>398</v>
      </c>
      <c r="F97" s="206" t="s">
        <v>399</v>
      </c>
      <c r="G97" s="207" t="s">
        <v>137</v>
      </c>
      <c r="H97" s="208">
        <v>60</v>
      </c>
      <c r="I97" s="209"/>
      <c r="J97" s="210">
        <f>ROUND(I97*H97,2)</f>
        <v>0</v>
      </c>
      <c r="K97" s="206" t="s">
        <v>19</v>
      </c>
      <c r="L97" s="44"/>
      <c r="M97" s="211" t="s">
        <v>19</v>
      </c>
      <c r="N97" s="212" t="s">
        <v>41</v>
      </c>
      <c r="O97" s="84"/>
      <c r="P97" s="213">
        <f>O97*H97</f>
        <v>0</v>
      </c>
      <c r="Q97" s="213">
        <v>0</v>
      </c>
      <c r="R97" s="213">
        <f>Q97*H97</f>
        <v>0</v>
      </c>
      <c r="S97" s="213">
        <v>0</v>
      </c>
      <c r="T97" s="214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5" t="s">
        <v>131</v>
      </c>
      <c r="AT97" s="215" t="s">
        <v>127</v>
      </c>
      <c r="AU97" s="215" t="s">
        <v>80</v>
      </c>
      <c r="AY97" s="17" t="s">
        <v>124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7" t="s">
        <v>78</v>
      </c>
      <c r="BK97" s="216">
        <f>ROUND(I97*H97,2)</f>
        <v>0</v>
      </c>
      <c r="BL97" s="17" t="s">
        <v>131</v>
      </c>
      <c r="BM97" s="215" t="s">
        <v>131</v>
      </c>
    </row>
    <row r="98" s="2" customFormat="1">
      <c r="A98" s="38"/>
      <c r="B98" s="39"/>
      <c r="C98" s="40"/>
      <c r="D98" s="217" t="s">
        <v>132</v>
      </c>
      <c r="E98" s="40"/>
      <c r="F98" s="218" t="s">
        <v>399</v>
      </c>
      <c r="G98" s="40"/>
      <c r="H98" s="40"/>
      <c r="I98" s="219"/>
      <c r="J98" s="40"/>
      <c r="K98" s="40"/>
      <c r="L98" s="44"/>
      <c r="M98" s="220"/>
      <c r="N98" s="221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132</v>
      </c>
      <c r="AU98" s="17" t="s">
        <v>80</v>
      </c>
    </row>
    <row r="99" s="2" customFormat="1" ht="16.5" customHeight="1">
      <c r="A99" s="38"/>
      <c r="B99" s="39"/>
      <c r="C99" s="204" t="s">
        <v>138</v>
      </c>
      <c r="D99" s="204" t="s">
        <v>127</v>
      </c>
      <c r="E99" s="205" t="s">
        <v>400</v>
      </c>
      <c r="F99" s="206" t="s">
        <v>401</v>
      </c>
      <c r="G99" s="207" t="s">
        <v>143</v>
      </c>
      <c r="H99" s="208">
        <v>1.6000000000000001</v>
      </c>
      <c r="I99" s="209"/>
      <c r="J99" s="210">
        <f>ROUND(I99*H99,2)</f>
        <v>0</v>
      </c>
      <c r="K99" s="206" t="s">
        <v>19</v>
      </c>
      <c r="L99" s="44"/>
      <c r="M99" s="211" t="s">
        <v>19</v>
      </c>
      <c r="N99" s="212" t="s">
        <v>41</v>
      </c>
      <c r="O99" s="84"/>
      <c r="P99" s="213">
        <f>O99*H99</f>
        <v>0</v>
      </c>
      <c r="Q99" s="213">
        <v>0</v>
      </c>
      <c r="R99" s="213">
        <f>Q99*H99</f>
        <v>0</v>
      </c>
      <c r="S99" s="213">
        <v>0</v>
      </c>
      <c r="T99" s="214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5" t="s">
        <v>131</v>
      </c>
      <c r="AT99" s="215" t="s">
        <v>127</v>
      </c>
      <c r="AU99" s="215" t="s">
        <v>80</v>
      </c>
      <c r="AY99" s="17" t="s">
        <v>124</v>
      </c>
      <c r="BE99" s="216">
        <f>IF(N99="základní",J99,0)</f>
        <v>0</v>
      </c>
      <c r="BF99" s="216">
        <f>IF(N99="snížená",J99,0)</f>
        <v>0</v>
      </c>
      <c r="BG99" s="216">
        <f>IF(N99="zákl. přenesená",J99,0)</f>
        <v>0</v>
      </c>
      <c r="BH99" s="216">
        <f>IF(N99="sníž. přenesená",J99,0)</f>
        <v>0</v>
      </c>
      <c r="BI99" s="216">
        <f>IF(N99="nulová",J99,0)</f>
        <v>0</v>
      </c>
      <c r="BJ99" s="17" t="s">
        <v>78</v>
      </c>
      <c r="BK99" s="216">
        <f>ROUND(I99*H99,2)</f>
        <v>0</v>
      </c>
      <c r="BL99" s="17" t="s">
        <v>131</v>
      </c>
      <c r="BM99" s="215" t="s">
        <v>125</v>
      </c>
    </row>
    <row r="100" s="2" customFormat="1">
      <c r="A100" s="38"/>
      <c r="B100" s="39"/>
      <c r="C100" s="40"/>
      <c r="D100" s="217" t="s">
        <v>132</v>
      </c>
      <c r="E100" s="40"/>
      <c r="F100" s="218" t="s">
        <v>401</v>
      </c>
      <c r="G100" s="40"/>
      <c r="H100" s="40"/>
      <c r="I100" s="219"/>
      <c r="J100" s="40"/>
      <c r="K100" s="40"/>
      <c r="L100" s="44"/>
      <c r="M100" s="220"/>
      <c r="N100" s="221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132</v>
      </c>
      <c r="AU100" s="17" t="s">
        <v>80</v>
      </c>
    </row>
    <row r="101" s="2" customFormat="1" ht="16.5" customHeight="1">
      <c r="A101" s="38"/>
      <c r="B101" s="39"/>
      <c r="C101" s="204" t="s">
        <v>131</v>
      </c>
      <c r="D101" s="204" t="s">
        <v>127</v>
      </c>
      <c r="E101" s="205" t="s">
        <v>402</v>
      </c>
      <c r="F101" s="206" t="s">
        <v>403</v>
      </c>
      <c r="G101" s="207" t="s">
        <v>137</v>
      </c>
      <c r="H101" s="208">
        <v>20</v>
      </c>
      <c r="I101" s="209"/>
      <c r="J101" s="210">
        <f>ROUND(I101*H101,2)</f>
        <v>0</v>
      </c>
      <c r="K101" s="206" t="s">
        <v>19</v>
      </c>
      <c r="L101" s="44"/>
      <c r="M101" s="211" t="s">
        <v>19</v>
      </c>
      <c r="N101" s="212" t="s">
        <v>41</v>
      </c>
      <c r="O101" s="84"/>
      <c r="P101" s="213">
        <f>O101*H101</f>
        <v>0</v>
      </c>
      <c r="Q101" s="213">
        <v>0</v>
      </c>
      <c r="R101" s="213">
        <f>Q101*H101</f>
        <v>0</v>
      </c>
      <c r="S101" s="213">
        <v>0</v>
      </c>
      <c r="T101" s="214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5" t="s">
        <v>131</v>
      </c>
      <c r="AT101" s="215" t="s">
        <v>127</v>
      </c>
      <c r="AU101" s="215" t="s">
        <v>80</v>
      </c>
      <c r="AY101" s="17" t="s">
        <v>124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7" t="s">
        <v>78</v>
      </c>
      <c r="BK101" s="216">
        <f>ROUND(I101*H101,2)</f>
        <v>0</v>
      </c>
      <c r="BL101" s="17" t="s">
        <v>131</v>
      </c>
      <c r="BM101" s="215" t="s">
        <v>144</v>
      </c>
    </row>
    <row r="102" s="2" customFormat="1">
      <c r="A102" s="38"/>
      <c r="B102" s="39"/>
      <c r="C102" s="40"/>
      <c r="D102" s="217" t="s">
        <v>132</v>
      </c>
      <c r="E102" s="40"/>
      <c r="F102" s="218" t="s">
        <v>403</v>
      </c>
      <c r="G102" s="40"/>
      <c r="H102" s="40"/>
      <c r="I102" s="219"/>
      <c r="J102" s="40"/>
      <c r="K102" s="40"/>
      <c r="L102" s="44"/>
      <c r="M102" s="220"/>
      <c r="N102" s="221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132</v>
      </c>
      <c r="AU102" s="17" t="s">
        <v>80</v>
      </c>
    </row>
    <row r="103" s="2" customFormat="1" ht="16.5" customHeight="1">
      <c r="A103" s="38"/>
      <c r="B103" s="39"/>
      <c r="C103" s="204" t="s">
        <v>145</v>
      </c>
      <c r="D103" s="204" t="s">
        <v>127</v>
      </c>
      <c r="E103" s="205" t="s">
        <v>404</v>
      </c>
      <c r="F103" s="206" t="s">
        <v>405</v>
      </c>
      <c r="G103" s="207" t="s">
        <v>148</v>
      </c>
      <c r="H103" s="208">
        <v>35</v>
      </c>
      <c r="I103" s="209"/>
      <c r="J103" s="210">
        <f>ROUND(I103*H103,2)</f>
        <v>0</v>
      </c>
      <c r="K103" s="206" t="s">
        <v>19</v>
      </c>
      <c r="L103" s="44"/>
      <c r="M103" s="211" t="s">
        <v>19</v>
      </c>
      <c r="N103" s="212" t="s">
        <v>41</v>
      </c>
      <c r="O103" s="84"/>
      <c r="P103" s="213">
        <f>O103*H103</f>
        <v>0</v>
      </c>
      <c r="Q103" s="213">
        <v>0</v>
      </c>
      <c r="R103" s="213">
        <f>Q103*H103</f>
        <v>0</v>
      </c>
      <c r="S103" s="213">
        <v>0</v>
      </c>
      <c r="T103" s="214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5" t="s">
        <v>131</v>
      </c>
      <c r="AT103" s="215" t="s">
        <v>127</v>
      </c>
      <c r="AU103" s="215" t="s">
        <v>80</v>
      </c>
      <c r="AY103" s="17" t="s">
        <v>124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7" t="s">
        <v>78</v>
      </c>
      <c r="BK103" s="216">
        <f>ROUND(I103*H103,2)</f>
        <v>0</v>
      </c>
      <c r="BL103" s="17" t="s">
        <v>131</v>
      </c>
      <c r="BM103" s="215" t="s">
        <v>149</v>
      </c>
    </row>
    <row r="104" s="2" customFormat="1">
      <c r="A104" s="38"/>
      <c r="B104" s="39"/>
      <c r="C104" s="40"/>
      <c r="D104" s="217" t="s">
        <v>132</v>
      </c>
      <c r="E104" s="40"/>
      <c r="F104" s="218" t="s">
        <v>405</v>
      </c>
      <c r="G104" s="40"/>
      <c r="H104" s="40"/>
      <c r="I104" s="219"/>
      <c r="J104" s="40"/>
      <c r="K104" s="40"/>
      <c r="L104" s="44"/>
      <c r="M104" s="220"/>
      <c r="N104" s="221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132</v>
      </c>
      <c r="AU104" s="17" t="s">
        <v>80</v>
      </c>
    </row>
    <row r="105" s="12" customFormat="1" ht="22.8" customHeight="1">
      <c r="A105" s="12"/>
      <c r="B105" s="188"/>
      <c r="C105" s="189"/>
      <c r="D105" s="190" t="s">
        <v>69</v>
      </c>
      <c r="E105" s="202" t="s">
        <v>150</v>
      </c>
      <c r="F105" s="202" t="s">
        <v>151</v>
      </c>
      <c r="G105" s="189"/>
      <c r="H105" s="189"/>
      <c r="I105" s="192"/>
      <c r="J105" s="203">
        <f>BK105</f>
        <v>0</v>
      </c>
      <c r="K105" s="189"/>
      <c r="L105" s="194"/>
      <c r="M105" s="195"/>
      <c r="N105" s="196"/>
      <c r="O105" s="196"/>
      <c r="P105" s="197">
        <f>SUM(P106:P113)</f>
        <v>0</v>
      </c>
      <c r="Q105" s="196"/>
      <c r="R105" s="197">
        <f>SUM(R106:R113)</f>
        <v>0</v>
      </c>
      <c r="S105" s="196"/>
      <c r="T105" s="198">
        <f>SUM(T106:T113)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199" t="s">
        <v>78</v>
      </c>
      <c r="AT105" s="200" t="s">
        <v>69</v>
      </c>
      <c r="AU105" s="200" t="s">
        <v>78</v>
      </c>
      <c r="AY105" s="199" t="s">
        <v>124</v>
      </c>
      <c r="BK105" s="201">
        <f>SUM(BK106:BK113)</f>
        <v>0</v>
      </c>
    </row>
    <row r="106" s="2" customFormat="1" ht="16.5" customHeight="1">
      <c r="A106" s="38"/>
      <c r="B106" s="39"/>
      <c r="C106" s="204" t="s">
        <v>125</v>
      </c>
      <c r="D106" s="204" t="s">
        <v>127</v>
      </c>
      <c r="E106" s="205" t="s">
        <v>152</v>
      </c>
      <c r="F106" s="206" t="s">
        <v>153</v>
      </c>
      <c r="G106" s="207" t="s">
        <v>154</v>
      </c>
      <c r="H106" s="208">
        <v>4.0350000000000001</v>
      </c>
      <c r="I106" s="209"/>
      <c r="J106" s="210">
        <f>ROUND(I106*H106,2)</f>
        <v>0</v>
      </c>
      <c r="K106" s="206" t="s">
        <v>19</v>
      </c>
      <c r="L106" s="44"/>
      <c r="M106" s="211" t="s">
        <v>19</v>
      </c>
      <c r="N106" s="212" t="s">
        <v>41</v>
      </c>
      <c r="O106" s="84"/>
      <c r="P106" s="213">
        <f>O106*H106</f>
        <v>0</v>
      </c>
      <c r="Q106" s="213">
        <v>0</v>
      </c>
      <c r="R106" s="213">
        <f>Q106*H106</f>
        <v>0</v>
      </c>
      <c r="S106" s="213">
        <v>0</v>
      </c>
      <c r="T106" s="214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5" t="s">
        <v>131</v>
      </c>
      <c r="AT106" s="215" t="s">
        <v>127</v>
      </c>
      <c r="AU106" s="215" t="s">
        <v>80</v>
      </c>
      <c r="AY106" s="17" t="s">
        <v>124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7" t="s">
        <v>78</v>
      </c>
      <c r="BK106" s="216">
        <f>ROUND(I106*H106,2)</f>
        <v>0</v>
      </c>
      <c r="BL106" s="17" t="s">
        <v>131</v>
      </c>
      <c r="BM106" s="215" t="s">
        <v>155</v>
      </c>
    </row>
    <row r="107" s="2" customFormat="1">
      <c r="A107" s="38"/>
      <c r="B107" s="39"/>
      <c r="C107" s="40"/>
      <c r="D107" s="217" t="s">
        <v>132</v>
      </c>
      <c r="E107" s="40"/>
      <c r="F107" s="218" t="s">
        <v>153</v>
      </c>
      <c r="G107" s="40"/>
      <c r="H107" s="40"/>
      <c r="I107" s="219"/>
      <c r="J107" s="40"/>
      <c r="K107" s="40"/>
      <c r="L107" s="44"/>
      <c r="M107" s="220"/>
      <c r="N107" s="221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132</v>
      </c>
      <c r="AU107" s="17" t="s">
        <v>80</v>
      </c>
    </row>
    <row r="108" s="2" customFormat="1" ht="16.5" customHeight="1">
      <c r="A108" s="38"/>
      <c r="B108" s="39"/>
      <c r="C108" s="204" t="s">
        <v>156</v>
      </c>
      <c r="D108" s="204" t="s">
        <v>127</v>
      </c>
      <c r="E108" s="205" t="s">
        <v>160</v>
      </c>
      <c r="F108" s="206" t="s">
        <v>161</v>
      </c>
      <c r="G108" s="207" t="s">
        <v>154</v>
      </c>
      <c r="H108" s="208">
        <v>4.0350000000000001</v>
      </c>
      <c r="I108" s="209"/>
      <c r="J108" s="210">
        <f>ROUND(I108*H108,2)</f>
        <v>0</v>
      </c>
      <c r="K108" s="206" t="s">
        <v>19</v>
      </c>
      <c r="L108" s="44"/>
      <c r="M108" s="211" t="s">
        <v>19</v>
      </c>
      <c r="N108" s="212" t="s">
        <v>41</v>
      </c>
      <c r="O108" s="84"/>
      <c r="P108" s="213">
        <f>O108*H108</f>
        <v>0</v>
      </c>
      <c r="Q108" s="213">
        <v>0</v>
      </c>
      <c r="R108" s="213">
        <f>Q108*H108</f>
        <v>0</v>
      </c>
      <c r="S108" s="213">
        <v>0</v>
      </c>
      <c r="T108" s="214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5" t="s">
        <v>131</v>
      </c>
      <c r="AT108" s="215" t="s">
        <v>127</v>
      </c>
      <c r="AU108" s="215" t="s">
        <v>80</v>
      </c>
      <c r="AY108" s="17" t="s">
        <v>124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7" t="s">
        <v>78</v>
      </c>
      <c r="BK108" s="216">
        <f>ROUND(I108*H108,2)</f>
        <v>0</v>
      </c>
      <c r="BL108" s="17" t="s">
        <v>131</v>
      </c>
      <c r="BM108" s="215" t="s">
        <v>159</v>
      </c>
    </row>
    <row r="109" s="2" customFormat="1">
      <c r="A109" s="38"/>
      <c r="B109" s="39"/>
      <c r="C109" s="40"/>
      <c r="D109" s="217" t="s">
        <v>132</v>
      </c>
      <c r="E109" s="40"/>
      <c r="F109" s="218" t="s">
        <v>161</v>
      </c>
      <c r="G109" s="40"/>
      <c r="H109" s="40"/>
      <c r="I109" s="219"/>
      <c r="J109" s="40"/>
      <c r="K109" s="40"/>
      <c r="L109" s="44"/>
      <c r="M109" s="220"/>
      <c r="N109" s="221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132</v>
      </c>
      <c r="AU109" s="17" t="s">
        <v>80</v>
      </c>
    </row>
    <row r="110" s="2" customFormat="1" ht="16.5" customHeight="1">
      <c r="A110" s="38"/>
      <c r="B110" s="39"/>
      <c r="C110" s="204" t="s">
        <v>144</v>
      </c>
      <c r="D110" s="204" t="s">
        <v>127</v>
      </c>
      <c r="E110" s="205" t="s">
        <v>163</v>
      </c>
      <c r="F110" s="206" t="s">
        <v>164</v>
      </c>
      <c r="G110" s="207" t="s">
        <v>154</v>
      </c>
      <c r="H110" s="208">
        <v>40.350000000000001</v>
      </c>
      <c r="I110" s="209"/>
      <c r="J110" s="210">
        <f>ROUND(I110*H110,2)</f>
        <v>0</v>
      </c>
      <c r="K110" s="206" t="s">
        <v>19</v>
      </c>
      <c r="L110" s="44"/>
      <c r="M110" s="211" t="s">
        <v>19</v>
      </c>
      <c r="N110" s="212" t="s">
        <v>41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131</v>
      </c>
      <c r="AT110" s="215" t="s">
        <v>127</v>
      </c>
      <c r="AU110" s="215" t="s">
        <v>80</v>
      </c>
      <c r="AY110" s="17" t="s">
        <v>124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78</v>
      </c>
      <c r="BK110" s="216">
        <f>ROUND(I110*H110,2)</f>
        <v>0</v>
      </c>
      <c r="BL110" s="17" t="s">
        <v>131</v>
      </c>
      <c r="BM110" s="215" t="s">
        <v>162</v>
      </c>
    </row>
    <row r="111" s="2" customFormat="1">
      <c r="A111" s="38"/>
      <c r="B111" s="39"/>
      <c r="C111" s="40"/>
      <c r="D111" s="217" t="s">
        <v>132</v>
      </c>
      <c r="E111" s="40"/>
      <c r="F111" s="218" t="s">
        <v>164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132</v>
      </c>
      <c r="AU111" s="17" t="s">
        <v>80</v>
      </c>
    </row>
    <row r="112" s="2" customFormat="1" ht="21.75" customHeight="1">
      <c r="A112" s="38"/>
      <c r="B112" s="39"/>
      <c r="C112" s="204" t="s">
        <v>133</v>
      </c>
      <c r="D112" s="204" t="s">
        <v>127</v>
      </c>
      <c r="E112" s="205" t="s">
        <v>327</v>
      </c>
      <c r="F112" s="206" t="s">
        <v>328</v>
      </c>
      <c r="G112" s="207" t="s">
        <v>154</v>
      </c>
      <c r="H112" s="208">
        <v>4.0350000000000001</v>
      </c>
      <c r="I112" s="209"/>
      <c r="J112" s="210">
        <f>ROUND(I112*H112,2)</f>
        <v>0</v>
      </c>
      <c r="K112" s="206" t="s">
        <v>19</v>
      </c>
      <c r="L112" s="44"/>
      <c r="M112" s="211" t="s">
        <v>19</v>
      </c>
      <c r="N112" s="212" t="s">
        <v>41</v>
      </c>
      <c r="O112" s="84"/>
      <c r="P112" s="213">
        <f>O112*H112</f>
        <v>0</v>
      </c>
      <c r="Q112" s="213">
        <v>0</v>
      </c>
      <c r="R112" s="213">
        <f>Q112*H112</f>
        <v>0</v>
      </c>
      <c r="S112" s="213">
        <v>0</v>
      </c>
      <c r="T112" s="214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5" t="s">
        <v>131</v>
      </c>
      <c r="AT112" s="215" t="s">
        <v>127</v>
      </c>
      <c r="AU112" s="215" t="s">
        <v>80</v>
      </c>
      <c r="AY112" s="17" t="s">
        <v>124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7" t="s">
        <v>78</v>
      </c>
      <c r="BK112" s="216">
        <f>ROUND(I112*H112,2)</f>
        <v>0</v>
      </c>
      <c r="BL112" s="17" t="s">
        <v>131</v>
      </c>
      <c r="BM112" s="215" t="s">
        <v>165</v>
      </c>
    </row>
    <row r="113" s="2" customFormat="1">
      <c r="A113" s="38"/>
      <c r="B113" s="39"/>
      <c r="C113" s="40"/>
      <c r="D113" s="217" t="s">
        <v>132</v>
      </c>
      <c r="E113" s="40"/>
      <c r="F113" s="218" t="s">
        <v>328</v>
      </c>
      <c r="G113" s="40"/>
      <c r="H113" s="40"/>
      <c r="I113" s="219"/>
      <c r="J113" s="40"/>
      <c r="K113" s="40"/>
      <c r="L113" s="44"/>
      <c r="M113" s="220"/>
      <c r="N113" s="221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132</v>
      </c>
      <c r="AU113" s="17" t="s">
        <v>80</v>
      </c>
    </row>
    <row r="114" s="12" customFormat="1" ht="25.92" customHeight="1">
      <c r="A114" s="12"/>
      <c r="B114" s="188"/>
      <c r="C114" s="189"/>
      <c r="D114" s="190" t="s">
        <v>69</v>
      </c>
      <c r="E114" s="191" t="s">
        <v>169</v>
      </c>
      <c r="F114" s="191" t="s">
        <v>170</v>
      </c>
      <c r="G114" s="189"/>
      <c r="H114" s="189"/>
      <c r="I114" s="192"/>
      <c r="J114" s="193">
        <f>BK114</f>
        <v>0</v>
      </c>
      <c r="K114" s="189"/>
      <c r="L114" s="194"/>
      <c r="M114" s="195"/>
      <c r="N114" s="196"/>
      <c r="O114" s="196"/>
      <c r="P114" s="197">
        <f>P115</f>
        <v>0</v>
      </c>
      <c r="Q114" s="196"/>
      <c r="R114" s="197">
        <f>R115</f>
        <v>0</v>
      </c>
      <c r="S114" s="196"/>
      <c r="T114" s="198">
        <f>T115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199" t="s">
        <v>80</v>
      </c>
      <c r="AT114" s="200" t="s">
        <v>69</v>
      </c>
      <c r="AU114" s="200" t="s">
        <v>70</v>
      </c>
      <c r="AY114" s="199" t="s">
        <v>124</v>
      </c>
      <c r="BK114" s="201">
        <f>BK115</f>
        <v>0</v>
      </c>
    </row>
    <row r="115" s="12" customFormat="1" ht="22.8" customHeight="1">
      <c r="A115" s="12"/>
      <c r="B115" s="188"/>
      <c r="C115" s="189"/>
      <c r="D115" s="190" t="s">
        <v>69</v>
      </c>
      <c r="E115" s="202" t="s">
        <v>171</v>
      </c>
      <c r="F115" s="202" t="s">
        <v>172</v>
      </c>
      <c r="G115" s="189"/>
      <c r="H115" s="189"/>
      <c r="I115" s="192"/>
      <c r="J115" s="203">
        <f>BK115</f>
        <v>0</v>
      </c>
      <c r="K115" s="189"/>
      <c r="L115" s="194"/>
      <c r="M115" s="195"/>
      <c r="N115" s="196"/>
      <c r="O115" s="196"/>
      <c r="P115" s="197">
        <f>SUM(P116:P175)</f>
        <v>0</v>
      </c>
      <c r="Q115" s="196"/>
      <c r="R115" s="197">
        <f>SUM(R116:R175)</f>
        <v>0</v>
      </c>
      <c r="S115" s="196"/>
      <c r="T115" s="198">
        <f>SUM(T116:T175)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199" t="s">
        <v>80</v>
      </c>
      <c r="AT115" s="200" t="s">
        <v>69</v>
      </c>
      <c r="AU115" s="200" t="s">
        <v>78</v>
      </c>
      <c r="AY115" s="199" t="s">
        <v>124</v>
      </c>
      <c r="BK115" s="201">
        <f>SUM(BK116:BK175)</f>
        <v>0</v>
      </c>
    </row>
    <row r="116" s="2" customFormat="1" ht="16.5" customHeight="1">
      <c r="A116" s="38"/>
      <c r="B116" s="39"/>
      <c r="C116" s="204" t="s">
        <v>149</v>
      </c>
      <c r="D116" s="204" t="s">
        <v>127</v>
      </c>
      <c r="E116" s="205" t="s">
        <v>174</v>
      </c>
      <c r="F116" s="206" t="s">
        <v>175</v>
      </c>
      <c r="G116" s="207" t="s">
        <v>148</v>
      </c>
      <c r="H116" s="208">
        <v>80</v>
      </c>
      <c r="I116" s="209"/>
      <c r="J116" s="210">
        <f>ROUND(I116*H116,2)</f>
        <v>0</v>
      </c>
      <c r="K116" s="206" t="s">
        <v>19</v>
      </c>
      <c r="L116" s="44"/>
      <c r="M116" s="211" t="s">
        <v>19</v>
      </c>
      <c r="N116" s="212" t="s">
        <v>41</v>
      </c>
      <c r="O116" s="84"/>
      <c r="P116" s="213">
        <f>O116*H116</f>
        <v>0</v>
      </c>
      <c r="Q116" s="213">
        <v>0</v>
      </c>
      <c r="R116" s="213">
        <f>Q116*H116</f>
        <v>0</v>
      </c>
      <c r="S116" s="213">
        <v>0</v>
      </c>
      <c r="T116" s="214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5" t="s">
        <v>162</v>
      </c>
      <c r="AT116" s="215" t="s">
        <v>127</v>
      </c>
      <c r="AU116" s="215" t="s">
        <v>80</v>
      </c>
      <c r="AY116" s="17" t="s">
        <v>124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7" t="s">
        <v>78</v>
      </c>
      <c r="BK116" s="216">
        <f>ROUND(I116*H116,2)</f>
        <v>0</v>
      </c>
      <c r="BL116" s="17" t="s">
        <v>162</v>
      </c>
      <c r="BM116" s="215" t="s">
        <v>168</v>
      </c>
    </row>
    <row r="117" s="2" customFormat="1">
      <c r="A117" s="38"/>
      <c r="B117" s="39"/>
      <c r="C117" s="40"/>
      <c r="D117" s="217" t="s">
        <v>132</v>
      </c>
      <c r="E117" s="40"/>
      <c r="F117" s="218" t="s">
        <v>175</v>
      </c>
      <c r="G117" s="40"/>
      <c r="H117" s="40"/>
      <c r="I117" s="219"/>
      <c r="J117" s="40"/>
      <c r="K117" s="40"/>
      <c r="L117" s="44"/>
      <c r="M117" s="220"/>
      <c r="N117" s="221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132</v>
      </c>
      <c r="AU117" s="17" t="s">
        <v>80</v>
      </c>
    </row>
    <row r="118" s="2" customFormat="1" ht="16.5" customHeight="1">
      <c r="A118" s="38"/>
      <c r="B118" s="39"/>
      <c r="C118" s="222" t="s">
        <v>173</v>
      </c>
      <c r="D118" s="222" t="s">
        <v>177</v>
      </c>
      <c r="E118" s="223" t="s">
        <v>178</v>
      </c>
      <c r="F118" s="224" t="s">
        <v>179</v>
      </c>
      <c r="G118" s="225" t="s">
        <v>148</v>
      </c>
      <c r="H118" s="226">
        <v>84</v>
      </c>
      <c r="I118" s="227"/>
      <c r="J118" s="228">
        <f>ROUND(I118*H118,2)</f>
        <v>0</v>
      </c>
      <c r="K118" s="224" t="s">
        <v>19</v>
      </c>
      <c r="L118" s="229"/>
      <c r="M118" s="230" t="s">
        <v>19</v>
      </c>
      <c r="N118" s="231" t="s">
        <v>41</v>
      </c>
      <c r="O118" s="84"/>
      <c r="P118" s="213">
        <f>O118*H118</f>
        <v>0</v>
      </c>
      <c r="Q118" s="213">
        <v>0</v>
      </c>
      <c r="R118" s="213">
        <f>Q118*H118</f>
        <v>0</v>
      </c>
      <c r="S118" s="213">
        <v>0</v>
      </c>
      <c r="T118" s="214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5" t="s">
        <v>180</v>
      </c>
      <c r="AT118" s="215" t="s">
        <v>177</v>
      </c>
      <c r="AU118" s="215" t="s">
        <v>80</v>
      </c>
      <c r="AY118" s="17" t="s">
        <v>124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7" t="s">
        <v>78</v>
      </c>
      <c r="BK118" s="216">
        <f>ROUND(I118*H118,2)</f>
        <v>0</v>
      </c>
      <c r="BL118" s="17" t="s">
        <v>162</v>
      </c>
      <c r="BM118" s="215" t="s">
        <v>176</v>
      </c>
    </row>
    <row r="119" s="2" customFormat="1">
      <c r="A119" s="38"/>
      <c r="B119" s="39"/>
      <c r="C119" s="40"/>
      <c r="D119" s="217" t="s">
        <v>132</v>
      </c>
      <c r="E119" s="40"/>
      <c r="F119" s="218" t="s">
        <v>179</v>
      </c>
      <c r="G119" s="40"/>
      <c r="H119" s="40"/>
      <c r="I119" s="219"/>
      <c r="J119" s="40"/>
      <c r="K119" s="40"/>
      <c r="L119" s="44"/>
      <c r="M119" s="220"/>
      <c r="N119" s="221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132</v>
      </c>
      <c r="AU119" s="17" t="s">
        <v>80</v>
      </c>
    </row>
    <row r="120" s="13" customFormat="1">
      <c r="A120" s="13"/>
      <c r="B120" s="232"/>
      <c r="C120" s="233"/>
      <c r="D120" s="217" t="s">
        <v>182</v>
      </c>
      <c r="E120" s="234" t="s">
        <v>19</v>
      </c>
      <c r="F120" s="235" t="s">
        <v>406</v>
      </c>
      <c r="G120" s="233"/>
      <c r="H120" s="236">
        <v>84</v>
      </c>
      <c r="I120" s="237"/>
      <c r="J120" s="233"/>
      <c r="K120" s="233"/>
      <c r="L120" s="238"/>
      <c r="M120" s="239"/>
      <c r="N120" s="240"/>
      <c r="O120" s="240"/>
      <c r="P120" s="240"/>
      <c r="Q120" s="240"/>
      <c r="R120" s="240"/>
      <c r="S120" s="240"/>
      <c r="T120" s="241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2" t="s">
        <v>182</v>
      </c>
      <c r="AU120" s="242" t="s">
        <v>80</v>
      </c>
      <c r="AV120" s="13" t="s">
        <v>80</v>
      </c>
      <c r="AW120" s="13" t="s">
        <v>32</v>
      </c>
      <c r="AX120" s="13" t="s">
        <v>70</v>
      </c>
      <c r="AY120" s="242" t="s">
        <v>124</v>
      </c>
    </row>
    <row r="121" s="14" customFormat="1">
      <c r="A121" s="14"/>
      <c r="B121" s="243"/>
      <c r="C121" s="244"/>
      <c r="D121" s="217" t="s">
        <v>182</v>
      </c>
      <c r="E121" s="245" t="s">
        <v>19</v>
      </c>
      <c r="F121" s="246" t="s">
        <v>184</v>
      </c>
      <c r="G121" s="244"/>
      <c r="H121" s="247">
        <v>84</v>
      </c>
      <c r="I121" s="248"/>
      <c r="J121" s="244"/>
      <c r="K121" s="244"/>
      <c r="L121" s="249"/>
      <c r="M121" s="250"/>
      <c r="N121" s="251"/>
      <c r="O121" s="251"/>
      <c r="P121" s="251"/>
      <c r="Q121" s="251"/>
      <c r="R121" s="251"/>
      <c r="S121" s="251"/>
      <c r="T121" s="252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3" t="s">
        <v>182</v>
      </c>
      <c r="AU121" s="253" t="s">
        <v>80</v>
      </c>
      <c r="AV121" s="14" t="s">
        <v>131</v>
      </c>
      <c r="AW121" s="14" t="s">
        <v>32</v>
      </c>
      <c r="AX121" s="14" t="s">
        <v>78</v>
      </c>
      <c r="AY121" s="253" t="s">
        <v>124</v>
      </c>
    </row>
    <row r="122" s="2" customFormat="1" ht="16.5" customHeight="1">
      <c r="A122" s="38"/>
      <c r="B122" s="39"/>
      <c r="C122" s="204" t="s">
        <v>155</v>
      </c>
      <c r="D122" s="204" t="s">
        <v>127</v>
      </c>
      <c r="E122" s="205" t="s">
        <v>407</v>
      </c>
      <c r="F122" s="206" t="s">
        <v>408</v>
      </c>
      <c r="G122" s="207" t="s">
        <v>137</v>
      </c>
      <c r="H122" s="208">
        <v>20</v>
      </c>
      <c r="I122" s="209"/>
      <c r="J122" s="210">
        <f>ROUND(I122*H122,2)</f>
        <v>0</v>
      </c>
      <c r="K122" s="206" t="s">
        <v>19</v>
      </c>
      <c r="L122" s="44"/>
      <c r="M122" s="211" t="s">
        <v>19</v>
      </c>
      <c r="N122" s="212" t="s">
        <v>41</v>
      </c>
      <c r="O122" s="84"/>
      <c r="P122" s="213">
        <f>O122*H122</f>
        <v>0</v>
      </c>
      <c r="Q122" s="213">
        <v>0</v>
      </c>
      <c r="R122" s="213">
        <f>Q122*H122</f>
        <v>0</v>
      </c>
      <c r="S122" s="213">
        <v>0</v>
      </c>
      <c r="T122" s="214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5" t="s">
        <v>162</v>
      </c>
      <c r="AT122" s="215" t="s">
        <v>127</v>
      </c>
      <c r="AU122" s="215" t="s">
        <v>80</v>
      </c>
      <c r="AY122" s="17" t="s">
        <v>124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7" t="s">
        <v>78</v>
      </c>
      <c r="BK122" s="216">
        <f>ROUND(I122*H122,2)</f>
        <v>0</v>
      </c>
      <c r="BL122" s="17" t="s">
        <v>162</v>
      </c>
      <c r="BM122" s="215" t="s">
        <v>181</v>
      </c>
    </row>
    <row r="123" s="2" customFormat="1">
      <c r="A123" s="38"/>
      <c r="B123" s="39"/>
      <c r="C123" s="40"/>
      <c r="D123" s="217" t="s">
        <v>132</v>
      </c>
      <c r="E123" s="40"/>
      <c r="F123" s="218" t="s">
        <v>408</v>
      </c>
      <c r="G123" s="40"/>
      <c r="H123" s="40"/>
      <c r="I123" s="219"/>
      <c r="J123" s="40"/>
      <c r="K123" s="40"/>
      <c r="L123" s="44"/>
      <c r="M123" s="220"/>
      <c r="N123" s="221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132</v>
      </c>
      <c r="AU123" s="17" t="s">
        <v>80</v>
      </c>
    </row>
    <row r="124" s="2" customFormat="1" ht="16.5" customHeight="1">
      <c r="A124" s="38"/>
      <c r="B124" s="39"/>
      <c r="C124" s="222" t="s">
        <v>185</v>
      </c>
      <c r="D124" s="222" t="s">
        <v>177</v>
      </c>
      <c r="E124" s="223" t="s">
        <v>409</v>
      </c>
      <c r="F124" s="224" t="s">
        <v>410</v>
      </c>
      <c r="G124" s="225" t="s">
        <v>137</v>
      </c>
      <c r="H124" s="226">
        <v>20</v>
      </c>
      <c r="I124" s="227"/>
      <c r="J124" s="228">
        <f>ROUND(I124*H124,2)</f>
        <v>0</v>
      </c>
      <c r="K124" s="224" t="s">
        <v>19</v>
      </c>
      <c r="L124" s="229"/>
      <c r="M124" s="230" t="s">
        <v>19</v>
      </c>
      <c r="N124" s="231" t="s">
        <v>41</v>
      </c>
      <c r="O124" s="84"/>
      <c r="P124" s="213">
        <f>O124*H124</f>
        <v>0</v>
      </c>
      <c r="Q124" s="213">
        <v>0</v>
      </c>
      <c r="R124" s="213">
        <f>Q124*H124</f>
        <v>0</v>
      </c>
      <c r="S124" s="213">
        <v>0</v>
      </c>
      <c r="T124" s="21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5" t="s">
        <v>180</v>
      </c>
      <c r="AT124" s="215" t="s">
        <v>177</v>
      </c>
      <c r="AU124" s="215" t="s">
        <v>80</v>
      </c>
      <c r="AY124" s="17" t="s">
        <v>124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7" t="s">
        <v>78</v>
      </c>
      <c r="BK124" s="216">
        <f>ROUND(I124*H124,2)</f>
        <v>0</v>
      </c>
      <c r="BL124" s="17" t="s">
        <v>162</v>
      </c>
      <c r="BM124" s="215" t="s">
        <v>188</v>
      </c>
    </row>
    <row r="125" s="2" customFormat="1">
      <c r="A125" s="38"/>
      <c r="B125" s="39"/>
      <c r="C125" s="40"/>
      <c r="D125" s="217" t="s">
        <v>132</v>
      </c>
      <c r="E125" s="40"/>
      <c r="F125" s="218" t="s">
        <v>410</v>
      </c>
      <c r="G125" s="40"/>
      <c r="H125" s="40"/>
      <c r="I125" s="219"/>
      <c r="J125" s="40"/>
      <c r="K125" s="40"/>
      <c r="L125" s="44"/>
      <c r="M125" s="220"/>
      <c r="N125" s="221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132</v>
      </c>
      <c r="AU125" s="17" t="s">
        <v>80</v>
      </c>
    </row>
    <row r="126" s="2" customFormat="1" ht="16.5" customHeight="1">
      <c r="A126" s="38"/>
      <c r="B126" s="39"/>
      <c r="C126" s="204" t="s">
        <v>159</v>
      </c>
      <c r="D126" s="204" t="s">
        <v>127</v>
      </c>
      <c r="E126" s="205" t="s">
        <v>329</v>
      </c>
      <c r="F126" s="206" t="s">
        <v>330</v>
      </c>
      <c r="G126" s="207" t="s">
        <v>148</v>
      </c>
      <c r="H126" s="208">
        <v>95</v>
      </c>
      <c r="I126" s="209"/>
      <c r="J126" s="210">
        <f>ROUND(I126*H126,2)</f>
        <v>0</v>
      </c>
      <c r="K126" s="206" t="s">
        <v>19</v>
      </c>
      <c r="L126" s="44"/>
      <c r="M126" s="211" t="s">
        <v>19</v>
      </c>
      <c r="N126" s="212" t="s">
        <v>41</v>
      </c>
      <c r="O126" s="84"/>
      <c r="P126" s="213">
        <f>O126*H126</f>
        <v>0</v>
      </c>
      <c r="Q126" s="213">
        <v>0</v>
      </c>
      <c r="R126" s="213">
        <f>Q126*H126</f>
        <v>0</v>
      </c>
      <c r="S126" s="213">
        <v>0</v>
      </c>
      <c r="T126" s="214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5" t="s">
        <v>162</v>
      </c>
      <c r="AT126" s="215" t="s">
        <v>127</v>
      </c>
      <c r="AU126" s="215" t="s">
        <v>80</v>
      </c>
      <c r="AY126" s="17" t="s">
        <v>124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7" t="s">
        <v>78</v>
      </c>
      <c r="BK126" s="216">
        <f>ROUND(I126*H126,2)</f>
        <v>0</v>
      </c>
      <c r="BL126" s="17" t="s">
        <v>162</v>
      </c>
      <c r="BM126" s="215" t="s">
        <v>191</v>
      </c>
    </row>
    <row r="127" s="2" customFormat="1">
      <c r="A127" s="38"/>
      <c r="B127" s="39"/>
      <c r="C127" s="40"/>
      <c r="D127" s="217" t="s">
        <v>132</v>
      </c>
      <c r="E127" s="40"/>
      <c r="F127" s="218" t="s">
        <v>330</v>
      </c>
      <c r="G127" s="40"/>
      <c r="H127" s="40"/>
      <c r="I127" s="219"/>
      <c r="J127" s="40"/>
      <c r="K127" s="40"/>
      <c r="L127" s="44"/>
      <c r="M127" s="220"/>
      <c r="N127" s="221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132</v>
      </c>
      <c r="AU127" s="17" t="s">
        <v>80</v>
      </c>
    </row>
    <row r="128" s="2" customFormat="1" ht="16.5" customHeight="1">
      <c r="A128" s="38"/>
      <c r="B128" s="39"/>
      <c r="C128" s="222" t="s">
        <v>8</v>
      </c>
      <c r="D128" s="222" t="s">
        <v>177</v>
      </c>
      <c r="E128" s="223" t="s">
        <v>331</v>
      </c>
      <c r="F128" s="224" t="s">
        <v>332</v>
      </c>
      <c r="G128" s="225" t="s">
        <v>148</v>
      </c>
      <c r="H128" s="226">
        <v>109.25</v>
      </c>
      <c r="I128" s="227"/>
      <c r="J128" s="228">
        <f>ROUND(I128*H128,2)</f>
        <v>0</v>
      </c>
      <c r="K128" s="224" t="s">
        <v>19</v>
      </c>
      <c r="L128" s="229"/>
      <c r="M128" s="230" t="s">
        <v>19</v>
      </c>
      <c r="N128" s="231" t="s">
        <v>41</v>
      </c>
      <c r="O128" s="84"/>
      <c r="P128" s="213">
        <f>O128*H128</f>
        <v>0</v>
      </c>
      <c r="Q128" s="213">
        <v>0</v>
      </c>
      <c r="R128" s="213">
        <f>Q128*H128</f>
        <v>0</v>
      </c>
      <c r="S128" s="213">
        <v>0</v>
      </c>
      <c r="T128" s="21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5" t="s">
        <v>180</v>
      </c>
      <c r="AT128" s="215" t="s">
        <v>177</v>
      </c>
      <c r="AU128" s="215" t="s">
        <v>80</v>
      </c>
      <c r="AY128" s="17" t="s">
        <v>124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7" t="s">
        <v>78</v>
      </c>
      <c r="BK128" s="216">
        <f>ROUND(I128*H128,2)</f>
        <v>0</v>
      </c>
      <c r="BL128" s="17" t="s">
        <v>162</v>
      </c>
      <c r="BM128" s="215" t="s">
        <v>193</v>
      </c>
    </row>
    <row r="129" s="2" customFormat="1">
      <c r="A129" s="38"/>
      <c r="B129" s="39"/>
      <c r="C129" s="40"/>
      <c r="D129" s="217" t="s">
        <v>132</v>
      </c>
      <c r="E129" s="40"/>
      <c r="F129" s="218" t="s">
        <v>332</v>
      </c>
      <c r="G129" s="40"/>
      <c r="H129" s="40"/>
      <c r="I129" s="219"/>
      <c r="J129" s="40"/>
      <c r="K129" s="40"/>
      <c r="L129" s="44"/>
      <c r="M129" s="220"/>
      <c r="N129" s="221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132</v>
      </c>
      <c r="AU129" s="17" t="s">
        <v>80</v>
      </c>
    </row>
    <row r="130" s="13" customFormat="1">
      <c r="A130" s="13"/>
      <c r="B130" s="232"/>
      <c r="C130" s="233"/>
      <c r="D130" s="217" t="s">
        <v>182</v>
      </c>
      <c r="E130" s="234" t="s">
        <v>19</v>
      </c>
      <c r="F130" s="235" t="s">
        <v>411</v>
      </c>
      <c r="G130" s="233"/>
      <c r="H130" s="236">
        <v>109.25</v>
      </c>
      <c r="I130" s="237"/>
      <c r="J130" s="233"/>
      <c r="K130" s="233"/>
      <c r="L130" s="238"/>
      <c r="M130" s="239"/>
      <c r="N130" s="240"/>
      <c r="O130" s="240"/>
      <c r="P130" s="240"/>
      <c r="Q130" s="240"/>
      <c r="R130" s="240"/>
      <c r="S130" s="240"/>
      <c r="T130" s="24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2" t="s">
        <v>182</v>
      </c>
      <c r="AU130" s="242" t="s">
        <v>80</v>
      </c>
      <c r="AV130" s="13" t="s">
        <v>80</v>
      </c>
      <c r="AW130" s="13" t="s">
        <v>32</v>
      </c>
      <c r="AX130" s="13" t="s">
        <v>70</v>
      </c>
      <c r="AY130" s="242" t="s">
        <v>124</v>
      </c>
    </row>
    <row r="131" s="14" customFormat="1">
      <c r="A131" s="14"/>
      <c r="B131" s="243"/>
      <c r="C131" s="244"/>
      <c r="D131" s="217" t="s">
        <v>182</v>
      </c>
      <c r="E131" s="245" t="s">
        <v>19</v>
      </c>
      <c r="F131" s="246" t="s">
        <v>184</v>
      </c>
      <c r="G131" s="244"/>
      <c r="H131" s="247">
        <v>109.25</v>
      </c>
      <c r="I131" s="248"/>
      <c r="J131" s="244"/>
      <c r="K131" s="244"/>
      <c r="L131" s="249"/>
      <c r="M131" s="250"/>
      <c r="N131" s="251"/>
      <c r="O131" s="251"/>
      <c r="P131" s="251"/>
      <c r="Q131" s="251"/>
      <c r="R131" s="251"/>
      <c r="S131" s="251"/>
      <c r="T131" s="252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3" t="s">
        <v>182</v>
      </c>
      <c r="AU131" s="253" t="s">
        <v>80</v>
      </c>
      <c r="AV131" s="14" t="s">
        <v>131</v>
      </c>
      <c r="AW131" s="14" t="s">
        <v>32</v>
      </c>
      <c r="AX131" s="14" t="s">
        <v>78</v>
      </c>
      <c r="AY131" s="253" t="s">
        <v>124</v>
      </c>
    </row>
    <row r="132" s="2" customFormat="1" ht="16.5" customHeight="1">
      <c r="A132" s="38"/>
      <c r="B132" s="39"/>
      <c r="C132" s="204" t="s">
        <v>162</v>
      </c>
      <c r="D132" s="204" t="s">
        <v>127</v>
      </c>
      <c r="E132" s="205" t="s">
        <v>334</v>
      </c>
      <c r="F132" s="206" t="s">
        <v>335</v>
      </c>
      <c r="G132" s="207" t="s">
        <v>148</v>
      </c>
      <c r="H132" s="208">
        <v>88</v>
      </c>
      <c r="I132" s="209"/>
      <c r="J132" s="210">
        <f>ROUND(I132*H132,2)</f>
        <v>0</v>
      </c>
      <c r="K132" s="206" t="s">
        <v>19</v>
      </c>
      <c r="L132" s="44"/>
      <c r="M132" s="211" t="s">
        <v>19</v>
      </c>
      <c r="N132" s="212" t="s">
        <v>41</v>
      </c>
      <c r="O132" s="84"/>
      <c r="P132" s="213">
        <f>O132*H132</f>
        <v>0</v>
      </c>
      <c r="Q132" s="213">
        <v>0</v>
      </c>
      <c r="R132" s="213">
        <f>Q132*H132</f>
        <v>0</v>
      </c>
      <c r="S132" s="213">
        <v>0</v>
      </c>
      <c r="T132" s="21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5" t="s">
        <v>162</v>
      </c>
      <c r="AT132" s="215" t="s">
        <v>127</v>
      </c>
      <c r="AU132" s="215" t="s">
        <v>80</v>
      </c>
      <c r="AY132" s="17" t="s">
        <v>124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78</v>
      </c>
      <c r="BK132" s="216">
        <f>ROUND(I132*H132,2)</f>
        <v>0</v>
      </c>
      <c r="BL132" s="17" t="s">
        <v>162</v>
      </c>
      <c r="BM132" s="215" t="s">
        <v>180</v>
      </c>
    </row>
    <row r="133" s="2" customFormat="1">
      <c r="A133" s="38"/>
      <c r="B133" s="39"/>
      <c r="C133" s="40"/>
      <c r="D133" s="217" t="s">
        <v>132</v>
      </c>
      <c r="E133" s="40"/>
      <c r="F133" s="218" t="s">
        <v>335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132</v>
      </c>
      <c r="AU133" s="17" t="s">
        <v>80</v>
      </c>
    </row>
    <row r="134" s="2" customFormat="1" ht="16.5" customHeight="1">
      <c r="A134" s="38"/>
      <c r="B134" s="39"/>
      <c r="C134" s="222" t="s">
        <v>196</v>
      </c>
      <c r="D134" s="222" t="s">
        <v>177</v>
      </c>
      <c r="E134" s="223" t="s">
        <v>336</v>
      </c>
      <c r="F134" s="224" t="s">
        <v>337</v>
      </c>
      <c r="G134" s="225" t="s">
        <v>148</v>
      </c>
      <c r="H134" s="226">
        <v>101.2</v>
      </c>
      <c r="I134" s="227"/>
      <c r="J134" s="228">
        <f>ROUND(I134*H134,2)</f>
        <v>0</v>
      </c>
      <c r="K134" s="224" t="s">
        <v>19</v>
      </c>
      <c r="L134" s="229"/>
      <c r="M134" s="230" t="s">
        <v>19</v>
      </c>
      <c r="N134" s="231" t="s">
        <v>41</v>
      </c>
      <c r="O134" s="84"/>
      <c r="P134" s="213">
        <f>O134*H134</f>
        <v>0</v>
      </c>
      <c r="Q134" s="213">
        <v>0</v>
      </c>
      <c r="R134" s="213">
        <f>Q134*H134</f>
        <v>0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180</v>
      </c>
      <c r="AT134" s="215" t="s">
        <v>177</v>
      </c>
      <c r="AU134" s="215" t="s">
        <v>80</v>
      </c>
      <c r="AY134" s="17" t="s">
        <v>124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78</v>
      </c>
      <c r="BK134" s="216">
        <f>ROUND(I134*H134,2)</f>
        <v>0</v>
      </c>
      <c r="BL134" s="17" t="s">
        <v>162</v>
      </c>
      <c r="BM134" s="215" t="s">
        <v>197</v>
      </c>
    </row>
    <row r="135" s="2" customFormat="1">
      <c r="A135" s="38"/>
      <c r="B135" s="39"/>
      <c r="C135" s="40"/>
      <c r="D135" s="217" t="s">
        <v>132</v>
      </c>
      <c r="E135" s="40"/>
      <c r="F135" s="218" t="s">
        <v>337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132</v>
      </c>
      <c r="AU135" s="17" t="s">
        <v>80</v>
      </c>
    </row>
    <row r="136" s="13" customFormat="1">
      <c r="A136" s="13"/>
      <c r="B136" s="232"/>
      <c r="C136" s="233"/>
      <c r="D136" s="217" t="s">
        <v>182</v>
      </c>
      <c r="E136" s="234" t="s">
        <v>19</v>
      </c>
      <c r="F136" s="235" t="s">
        <v>412</v>
      </c>
      <c r="G136" s="233"/>
      <c r="H136" s="236">
        <v>101.2</v>
      </c>
      <c r="I136" s="237"/>
      <c r="J136" s="233"/>
      <c r="K136" s="233"/>
      <c r="L136" s="238"/>
      <c r="M136" s="239"/>
      <c r="N136" s="240"/>
      <c r="O136" s="240"/>
      <c r="P136" s="240"/>
      <c r="Q136" s="240"/>
      <c r="R136" s="240"/>
      <c r="S136" s="240"/>
      <c r="T136" s="24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2" t="s">
        <v>182</v>
      </c>
      <c r="AU136" s="242" t="s">
        <v>80</v>
      </c>
      <c r="AV136" s="13" t="s">
        <v>80</v>
      </c>
      <c r="AW136" s="13" t="s">
        <v>32</v>
      </c>
      <c r="AX136" s="13" t="s">
        <v>70</v>
      </c>
      <c r="AY136" s="242" t="s">
        <v>124</v>
      </c>
    </row>
    <row r="137" s="14" customFormat="1">
      <c r="A137" s="14"/>
      <c r="B137" s="243"/>
      <c r="C137" s="244"/>
      <c r="D137" s="217" t="s">
        <v>182</v>
      </c>
      <c r="E137" s="245" t="s">
        <v>19</v>
      </c>
      <c r="F137" s="246" t="s">
        <v>184</v>
      </c>
      <c r="G137" s="244"/>
      <c r="H137" s="247">
        <v>101.2</v>
      </c>
      <c r="I137" s="248"/>
      <c r="J137" s="244"/>
      <c r="K137" s="244"/>
      <c r="L137" s="249"/>
      <c r="M137" s="250"/>
      <c r="N137" s="251"/>
      <c r="O137" s="251"/>
      <c r="P137" s="251"/>
      <c r="Q137" s="251"/>
      <c r="R137" s="251"/>
      <c r="S137" s="251"/>
      <c r="T137" s="252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3" t="s">
        <v>182</v>
      </c>
      <c r="AU137" s="253" t="s">
        <v>80</v>
      </c>
      <c r="AV137" s="14" t="s">
        <v>131</v>
      </c>
      <c r="AW137" s="14" t="s">
        <v>32</v>
      </c>
      <c r="AX137" s="14" t="s">
        <v>78</v>
      </c>
      <c r="AY137" s="253" t="s">
        <v>124</v>
      </c>
    </row>
    <row r="138" s="2" customFormat="1" ht="16.5" customHeight="1">
      <c r="A138" s="38"/>
      <c r="B138" s="39"/>
      <c r="C138" s="204" t="s">
        <v>165</v>
      </c>
      <c r="D138" s="204" t="s">
        <v>127</v>
      </c>
      <c r="E138" s="205" t="s">
        <v>366</v>
      </c>
      <c r="F138" s="206" t="s">
        <v>367</v>
      </c>
      <c r="G138" s="207" t="s">
        <v>148</v>
      </c>
      <c r="H138" s="208">
        <v>32</v>
      </c>
      <c r="I138" s="209"/>
      <c r="J138" s="210">
        <f>ROUND(I138*H138,2)</f>
        <v>0</v>
      </c>
      <c r="K138" s="206" t="s">
        <v>19</v>
      </c>
      <c r="L138" s="44"/>
      <c r="M138" s="211" t="s">
        <v>19</v>
      </c>
      <c r="N138" s="212" t="s">
        <v>41</v>
      </c>
      <c r="O138" s="84"/>
      <c r="P138" s="213">
        <f>O138*H138</f>
        <v>0</v>
      </c>
      <c r="Q138" s="213">
        <v>0</v>
      </c>
      <c r="R138" s="213">
        <f>Q138*H138</f>
        <v>0</v>
      </c>
      <c r="S138" s="213">
        <v>0</v>
      </c>
      <c r="T138" s="21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5" t="s">
        <v>162</v>
      </c>
      <c r="AT138" s="215" t="s">
        <v>127</v>
      </c>
      <c r="AU138" s="215" t="s">
        <v>80</v>
      </c>
      <c r="AY138" s="17" t="s">
        <v>124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7" t="s">
        <v>78</v>
      </c>
      <c r="BK138" s="216">
        <f>ROUND(I138*H138,2)</f>
        <v>0</v>
      </c>
      <c r="BL138" s="17" t="s">
        <v>162</v>
      </c>
      <c r="BM138" s="215" t="s">
        <v>200</v>
      </c>
    </row>
    <row r="139" s="2" customFormat="1">
      <c r="A139" s="38"/>
      <c r="B139" s="39"/>
      <c r="C139" s="40"/>
      <c r="D139" s="217" t="s">
        <v>132</v>
      </c>
      <c r="E139" s="40"/>
      <c r="F139" s="218" t="s">
        <v>367</v>
      </c>
      <c r="G139" s="40"/>
      <c r="H139" s="40"/>
      <c r="I139" s="219"/>
      <c r="J139" s="40"/>
      <c r="K139" s="40"/>
      <c r="L139" s="44"/>
      <c r="M139" s="220"/>
      <c r="N139" s="221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132</v>
      </c>
      <c r="AU139" s="17" t="s">
        <v>80</v>
      </c>
    </row>
    <row r="140" s="2" customFormat="1" ht="16.5" customHeight="1">
      <c r="A140" s="38"/>
      <c r="B140" s="39"/>
      <c r="C140" s="222" t="s">
        <v>201</v>
      </c>
      <c r="D140" s="222" t="s">
        <v>177</v>
      </c>
      <c r="E140" s="223" t="s">
        <v>368</v>
      </c>
      <c r="F140" s="224" t="s">
        <v>369</v>
      </c>
      <c r="G140" s="225" t="s">
        <v>148</v>
      </c>
      <c r="H140" s="226">
        <v>36.799999999999997</v>
      </c>
      <c r="I140" s="227"/>
      <c r="J140" s="228">
        <f>ROUND(I140*H140,2)</f>
        <v>0</v>
      </c>
      <c r="K140" s="224" t="s">
        <v>19</v>
      </c>
      <c r="L140" s="229"/>
      <c r="M140" s="230" t="s">
        <v>19</v>
      </c>
      <c r="N140" s="231" t="s">
        <v>41</v>
      </c>
      <c r="O140" s="84"/>
      <c r="P140" s="213">
        <f>O140*H140</f>
        <v>0</v>
      </c>
      <c r="Q140" s="213">
        <v>0</v>
      </c>
      <c r="R140" s="213">
        <f>Q140*H140</f>
        <v>0</v>
      </c>
      <c r="S140" s="213">
        <v>0</v>
      </c>
      <c r="T140" s="214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15" t="s">
        <v>180</v>
      </c>
      <c r="AT140" s="215" t="s">
        <v>177</v>
      </c>
      <c r="AU140" s="215" t="s">
        <v>80</v>
      </c>
      <c r="AY140" s="17" t="s">
        <v>124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7" t="s">
        <v>78</v>
      </c>
      <c r="BK140" s="216">
        <f>ROUND(I140*H140,2)</f>
        <v>0</v>
      </c>
      <c r="BL140" s="17" t="s">
        <v>162</v>
      </c>
      <c r="BM140" s="215" t="s">
        <v>204</v>
      </c>
    </row>
    <row r="141" s="2" customFormat="1">
      <c r="A141" s="38"/>
      <c r="B141" s="39"/>
      <c r="C141" s="40"/>
      <c r="D141" s="217" t="s">
        <v>132</v>
      </c>
      <c r="E141" s="40"/>
      <c r="F141" s="218" t="s">
        <v>369</v>
      </c>
      <c r="G141" s="40"/>
      <c r="H141" s="40"/>
      <c r="I141" s="219"/>
      <c r="J141" s="40"/>
      <c r="K141" s="40"/>
      <c r="L141" s="44"/>
      <c r="M141" s="220"/>
      <c r="N141" s="221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132</v>
      </c>
      <c r="AU141" s="17" t="s">
        <v>80</v>
      </c>
    </row>
    <row r="142" s="13" customFormat="1">
      <c r="A142" s="13"/>
      <c r="B142" s="232"/>
      <c r="C142" s="233"/>
      <c r="D142" s="217" t="s">
        <v>182</v>
      </c>
      <c r="E142" s="234" t="s">
        <v>19</v>
      </c>
      <c r="F142" s="235" t="s">
        <v>413</v>
      </c>
      <c r="G142" s="233"/>
      <c r="H142" s="236">
        <v>36.799999999999997</v>
      </c>
      <c r="I142" s="237"/>
      <c r="J142" s="233"/>
      <c r="K142" s="233"/>
      <c r="L142" s="238"/>
      <c r="M142" s="239"/>
      <c r="N142" s="240"/>
      <c r="O142" s="240"/>
      <c r="P142" s="240"/>
      <c r="Q142" s="240"/>
      <c r="R142" s="240"/>
      <c r="S142" s="240"/>
      <c r="T142" s="24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2" t="s">
        <v>182</v>
      </c>
      <c r="AU142" s="242" t="s">
        <v>80</v>
      </c>
      <c r="AV142" s="13" t="s">
        <v>80</v>
      </c>
      <c r="AW142" s="13" t="s">
        <v>32</v>
      </c>
      <c r="AX142" s="13" t="s">
        <v>70</v>
      </c>
      <c r="AY142" s="242" t="s">
        <v>124</v>
      </c>
    </row>
    <row r="143" s="14" customFormat="1">
      <c r="A143" s="14"/>
      <c r="B143" s="243"/>
      <c r="C143" s="244"/>
      <c r="D143" s="217" t="s">
        <v>182</v>
      </c>
      <c r="E143" s="245" t="s">
        <v>19</v>
      </c>
      <c r="F143" s="246" t="s">
        <v>184</v>
      </c>
      <c r="G143" s="244"/>
      <c r="H143" s="247">
        <v>36.799999999999997</v>
      </c>
      <c r="I143" s="248"/>
      <c r="J143" s="244"/>
      <c r="K143" s="244"/>
      <c r="L143" s="249"/>
      <c r="M143" s="250"/>
      <c r="N143" s="251"/>
      <c r="O143" s="251"/>
      <c r="P143" s="251"/>
      <c r="Q143" s="251"/>
      <c r="R143" s="251"/>
      <c r="S143" s="251"/>
      <c r="T143" s="252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3" t="s">
        <v>182</v>
      </c>
      <c r="AU143" s="253" t="s">
        <v>80</v>
      </c>
      <c r="AV143" s="14" t="s">
        <v>131</v>
      </c>
      <c r="AW143" s="14" t="s">
        <v>32</v>
      </c>
      <c r="AX143" s="14" t="s">
        <v>78</v>
      </c>
      <c r="AY143" s="253" t="s">
        <v>124</v>
      </c>
    </row>
    <row r="144" s="2" customFormat="1" ht="16.5" customHeight="1">
      <c r="A144" s="38"/>
      <c r="B144" s="39"/>
      <c r="C144" s="204" t="s">
        <v>168</v>
      </c>
      <c r="D144" s="204" t="s">
        <v>127</v>
      </c>
      <c r="E144" s="205" t="s">
        <v>414</v>
      </c>
      <c r="F144" s="206" t="s">
        <v>415</v>
      </c>
      <c r="G144" s="207" t="s">
        <v>148</v>
      </c>
      <c r="H144" s="208">
        <v>36</v>
      </c>
      <c r="I144" s="209"/>
      <c r="J144" s="210">
        <f>ROUND(I144*H144,2)</f>
        <v>0</v>
      </c>
      <c r="K144" s="206" t="s">
        <v>19</v>
      </c>
      <c r="L144" s="44"/>
      <c r="M144" s="211" t="s">
        <v>19</v>
      </c>
      <c r="N144" s="212" t="s">
        <v>41</v>
      </c>
      <c r="O144" s="84"/>
      <c r="P144" s="213">
        <f>O144*H144</f>
        <v>0</v>
      </c>
      <c r="Q144" s="213">
        <v>0</v>
      </c>
      <c r="R144" s="213">
        <f>Q144*H144</f>
        <v>0</v>
      </c>
      <c r="S144" s="213">
        <v>0</v>
      </c>
      <c r="T144" s="214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5" t="s">
        <v>162</v>
      </c>
      <c r="AT144" s="215" t="s">
        <v>127</v>
      </c>
      <c r="AU144" s="215" t="s">
        <v>80</v>
      </c>
      <c r="AY144" s="17" t="s">
        <v>124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7" t="s">
        <v>78</v>
      </c>
      <c r="BK144" s="216">
        <f>ROUND(I144*H144,2)</f>
        <v>0</v>
      </c>
      <c r="BL144" s="17" t="s">
        <v>162</v>
      </c>
      <c r="BM144" s="215" t="s">
        <v>207</v>
      </c>
    </row>
    <row r="145" s="2" customFormat="1">
      <c r="A145" s="38"/>
      <c r="B145" s="39"/>
      <c r="C145" s="40"/>
      <c r="D145" s="217" t="s">
        <v>132</v>
      </c>
      <c r="E145" s="40"/>
      <c r="F145" s="218" t="s">
        <v>415</v>
      </c>
      <c r="G145" s="40"/>
      <c r="H145" s="40"/>
      <c r="I145" s="219"/>
      <c r="J145" s="40"/>
      <c r="K145" s="40"/>
      <c r="L145" s="44"/>
      <c r="M145" s="220"/>
      <c r="N145" s="221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132</v>
      </c>
      <c r="AU145" s="17" t="s">
        <v>80</v>
      </c>
    </row>
    <row r="146" s="2" customFormat="1" ht="16.5" customHeight="1">
      <c r="A146" s="38"/>
      <c r="B146" s="39"/>
      <c r="C146" s="222" t="s">
        <v>7</v>
      </c>
      <c r="D146" s="222" t="s">
        <v>177</v>
      </c>
      <c r="E146" s="223" t="s">
        <v>416</v>
      </c>
      <c r="F146" s="224" t="s">
        <v>417</v>
      </c>
      <c r="G146" s="225" t="s">
        <v>148</v>
      </c>
      <c r="H146" s="226">
        <v>41.399999999999999</v>
      </c>
      <c r="I146" s="227"/>
      <c r="J146" s="228">
        <f>ROUND(I146*H146,2)</f>
        <v>0</v>
      </c>
      <c r="K146" s="224" t="s">
        <v>19</v>
      </c>
      <c r="L146" s="229"/>
      <c r="M146" s="230" t="s">
        <v>19</v>
      </c>
      <c r="N146" s="231" t="s">
        <v>41</v>
      </c>
      <c r="O146" s="84"/>
      <c r="P146" s="213">
        <f>O146*H146</f>
        <v>0</v>
      </c>
      <c r="Q146" s="213">
        <v>0</v>
      </c>
      <c r="R146" s="213">
        <f>Q146*H146</f>
        <v>0</v>
      </c>
      <c r="S146" s="213">
        <v>0</v>
      </c>
      <c r="T146" s="214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15" t="s">
        <v>180</v>
      </c>
      <c r="AT146" s="215" t="s">
        <v>177</v>
      </c>
      <c r="AU146" s="215" t="s">
        <v>80</v>
      </c>
      <c r="AY146" s="17" t="s">
        <v>124</v>
      </c>
      <c r="BE146" s="216">
        <f>IF(N146="základní",J146,0)</f>
        <v>0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17" t="s">
        <v>78</v>
      </c>
      <c r="BK146" s="216">
        <f>ROUND(I146*H146,2)</f>
        <v>0</v>
      </c>
      <c r="BL146" s="17" t="s">
        <v>162</v>
      </c>
      <c r="BM146" s="215" t="s">
        <v>210</v>
      </c>
    </row>
    <row r="147" s="2" customFormat="1">
      <c r="A147" s="38"/>
      <c r="B147" s="39"/>
      <c r="C147" s="40"/>
      <c r="D147" s="217" t="s">
        <v>132</v>
      </c>
      <c r="E147" s="40"/>
      <c r="F147" s="218" t="s">
        <v>417</v>
      </c>
      <c r="G147" s="40"/>
      <c r="H147" s="40"/>
      <c r="I147" s="219"/>
      <c r="J147" s="40"/>
      <c r="K147" s="40"/>
      <c r="L147" s="44"/>
      <c r="M147" s="220"/>
      <c r="N147" s="221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132</v>
      </c>
      <c r="AU147" s="17" t="s">
        <v>80</v>
      </c>
    </row>
    <row r="148" s="13" customFormat="1">
      <c r="A148" s="13"/>
      <c r="B148" s="232"/>
      <c r="C148" s="233"/>
      <c r="D148" s="217" t="s">
        <v>182</v>
      </c>
      <c r="E148" s="234" t="s">
        <v>19</v>
      </c>
      <c r="F148" s="235" t="s">
        <v>418</v>
      </c>
      <c r="G148" s="233"/>
      <c r="H148" s="236">
        <v>41.399999999999999</v>
      </c>
      <c r="I148" s="237"/>
      <c r="J148" s="233"/>
      <c r="K148" s="233"/>
      <c r="L148" s="238"/>
      <c r="M148" s="239"/>
      <c r="N148" s="240"/>
      <c r="O148" s="240"/>
      <c r="P148" s="240"/>
      <c r="Q148" s="240"/>
      <c r="R148" s="240"/>
      <c r="S148" s="240"/>
      <c r="T148" s="24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2" t="s">
        <v>182</v>
      </c>
      <c r="AU148" s="242" t="s">
        <v>80</v>
      </c>
      <c r="AV148" s="13" t="s">
        <v>80</v>
      </c>
      <c r="AW148" s="13" t="s">
        <v>32</v>
      </c>
      <c r="AX148" s="13" t="s">
        <v>70</v>
      </c>
      <c r="AY148" s="242" t="s">
        <v>124</v>
      </c>
    </row>
    <row r="149" s="14" customFormat="1">
      <c r="A149" s="14"/>
      <c r="B149" s="243"/>
      <c r="C149" s="244"/>
      <c r="D149" s="217" t="s">
        <v>182</v>
      </c>
      <c r="E149" s="245" t="s">
        <v>19</v>
      </c>
      <c r="F149" s="246" t="s">
        <v>184</v>
      </c>
      <c r="G149" s="244"/>
      <c r="H149" s="247">
        <v>41.399999999999999</v>
      </c>
      <c r="I149" s="248"/>
      <c r="J149" s="244"/>
      <c r="K149" s="244"/>
      <c r="L149" s="249"/>
      <c r="M149" s="250"/>
      <c r="N149" s="251"/>
      <c r="O149" s="251"/>
      <c r="P149" s="251"/>
      <c r="Q149" s="251"/>
      <c r="R149" s="251"/>
      <c r="S149" s="251"/>
      <c r="T149" s="25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3" t="s">
        <v>182</v>
      </c>
      <c r="AU149" s="253" t="s">
        <v>80</v>
      </c>
      <c r="AV149" s="14" t="s">
        <v>131</v>
      </c>
      <c r="AW149" s="14" t="s">
        <v>32</v>
      </c>
      <c r="AX149" s="14" t="s">
        <v>78</v>
      </c>
      <c r="AY149" s="253" t="s">
        <v>124</v>
      </c>
    </row>
    <row r="150" s="2" customFormat="1" ht="16.5" customHeight="1">
      <c r="A150" s="38"/>
      <c r="B150" s="39"/>
      <c r="C150" s="204" t="s">
        <v>176</v>
      </c>
      <c r="D150" s="204" t="s">
        <v>127</v>
      </c>
      <c r="E150" s="205" t="s">
        <v>419</v>
      </c>
      <c r="F150" s="206" t="s">
        <v>420</v>
      </c>
      <c r="G150" s="207" t="s">
        <v>137</v>
      </c>
      <c r="H150" s="208">
        <v>1</v>
      </c>
      <c r="I150" s="209"/>
      <c r="J150" s="210">
        <f>ROUND(I150*H150,2)</f>
        <v>0</v>
      </c>
      <c r="K150" s="206" t="s">
        <v>19</v>
      </c>
      <c r="L150" s="44"/>
      <c r="M150" s="211" t="s">
        <v>19</v>
      </c>
      <c r="N150" s="212" t="s">
        <v>41</v>
      </c>
      <c r="O150" s="84"/>
      <c r="P150" s="213">
        <f>O150*H150</f>
        <v>0</v>
      </c>
      <c r="Q150" s="213">
        <v>0</v>
      </c>
      <c r="R150" s="213">
        <f>Q150*H150</f>
        <v>0</v>
      </c>
      <c r="S150" s="213">
        <v>0</v>
      </c>
      <c r="T150" s="214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15" t="s">
        <v>162</v>
      </c>
      <c r="AT150" s="215" t="s">
        <v>127</v>
      </c>
      <c r="AU150" s="215" t="s">
        <v>80</v>
      </c>
      <c r="AY150" s="17" t="s">
        <v>124</v>
      </c>
      <c r="BE150" s="216">
        <f>IF(N150="základní",J150,0)</f>
        <v>0</v>
      </c>
      <c r="BF150" s="216">
        <f>IF(N150="snížená",J150,0)</f>
        <v>0</v>
      </c>
      <c r="BG150" s="216">
        <f>IF(N150="zákl. přenesená",J150,0)</f>
        <v>0</v>
      </c>
      <c r="BH150" s="216">
        <f>IF(N150="sníž. přenesená",J150,0)</f>
        <v>0</v>
      </c>
      <c r="BI150" s="216">
        <f>IF(N150="nulová",J150,0)</f>
        <v>0</v>
      </c>
      <c r="BJ150" s="17" t="s">
        <v>78</v>
      </c>
      <c r="BK150" s="216">
        <f>ROUND(I150*H150,2)</f>
        <v>0</v>
      </c>
      <c r="BL150" s="17" t="s">
        <v>162</v>
      </c>
      <c r="BM150" s="215" t="s">
        <v>213</v>
      </c>
    </row>
    <row r="151" s="2" customFormat="1">
      <c r="A151" s="38"/>
      <c r="B151" s="39"/>
      <c r="C151" s="40"/>
      <c r="D151" s="217" t="s">
        <v>132</v>
      </c>
      <c r="E151" s="40"/>
      <c r="F151" s="218" t="s">
        <v>420</v>
      </c>
      <c r="G151" s="40"/>
      <c r="H151" s="40"/>
      <c r="I151" s="219"/>
      <c r="J151" s="40"/>
      <c r="K151" s="40"/>
      <c r="L151" s="44"/>
      <c r="M151" s="220"/>
      <c r="N151" s="221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132</v>
      </c>
      <c r="AU151" s="17" t="s">
        <v>80</v>
      </c>
    </row>
    <row r="152" s="2" customFormat="1" ht="16.5" customHeight="1">
      <c r="A152" s="38"/>
      <c r="B152" s="39"/>
      <c r="C152" s="222" t="s">
        <v>214</v>
      </c>
      <c r="D152" s="222" t="s">
        <v>177</v>
      </c>
      <c r="E152" s="223" t="s">
        <v>421</v>
      </c>
      <c r="F152" s="224" t="s">
        <v>422</v>
      </c>
      <c r="G152" s="225" t="s">
        <v>137</v>
      </c>
      <c r="H152" s="226">
        <v>1</v>
      </c>
      <c r="I152" s="227"/>
      <c r="J152" s="228">
        <f>ROUND(I152*H152,2)</f>
        <v>0</v>
      </c>
      <c r="K152" s="224" t="s">
        <v>19</v>
      </c>
      <c r="L152" s="229"/>
      <c r="M152" s="230" t="s">
        <v>19</v>
      </c>
      <c r="N152" s="231" t="s">
        <v>41</v>
      </c>
      <c r="O152" s="84"/>
      <c r="P152" s="213">
        <f>O152*H152</f>
        <v>0</v>
      </c>
      <c r="Q152" s="213">
        <v>0</v>
      </c>
      <c r="R152" s="213">
        <f>Q152*H152</f>
        <v>0</v>
      </c>
      <c r="S152" s="213">
        <v>0</v>
      </c>
      <c r="T152" s="214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15" t="s">
        <v>180</v>
      </c>
      <c r="AT152" s="215" t="s">
        <v>177</v>
      </c>
      <c r="AU152" s="215" t="s">
        <v>80</v>
      </c>
      <c r="AY152" s="17" t="s">
        <v>124</v>
      </c>
      <c r="BE152" s="216">
        <f>IF(N152="základní",J152,0)</f>
        <v>0</v>
      </c>
      <c r="BF152" s="216">
        <f>IF(N152="snížená",J152,0)</f>
        <v>0</v>
      </c>
      <c r="BG152" s="216">
        <f>IF(N152="zákl. přenesená",J152,0)</f>
        <v>0</v>
      </c>
      <c r="BH152" s="216">
        <f>IF(N152="sníž. přenesená",J152,0)</f>
        <v>0</v>
      </c>
      <c r="BI152" s="216">
        <f>IF(N152="nulová",J152,0)</f>
        <v>0</v>
      </c>
      <c r="BJ152" s="17" t="s">
        <v>78</v>
      </c>
      <c r="BK152" s="216">
        <f>ROUND(I152*H152,2)</f>
        <v>0</v>
      </c>
      <c r="BL152" s="17" t="s">
        <v>162</v>
      </c>
      <c r="BM152" s="215" t="s">
        <v>217</v>
      </c>
    </row>
    <row r="153" s="2" customFormat="1">
      <c r="A153" s="38"/>
      <c r="B153" s="39"/>
      <c r="C153" s="40"/>
      <c r="D153" s="217" t="s">
        <v>132</v>
      </c>
      <c r="E153" s="40"/>
      <c r="F153" s="218" t="s">
        <v>422</v>
      </c>
      <c r="G153" s="40"/>
      <c r="H153" s="40"/>
      <c r="I153" s="219"/>
      <c r="J153" s="40"/>
      <c r="K153" s="40"/>
      <c r="L153" s="44"/>
      <c r="M153" s="220"/>
      <c r="N153" s="221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132</v>
      </c>
      <c r="AU153" s="17" t="s">
        <v>80</v>
      </c>
    </row>
    <row r="154" s="2" customFormat="1" ht="16.5" customHeight="1">
      <c r="A154" s="38"/>
      <c r="B154" s="39"/>
      <c r="C154" s="204" t="s">
        <v>181</v>
      </c>
      <c r="D154" s="204" t="s">
        <v>127</v>
      </c>
      <c r="E154" s="205" t="s">
        <v>423</v>
      </c>
      <c r="F154" s="206" t="s">
        <v>424</v>
      </c>
      <c r="G154" s="207" t="s">
        <v>137</v>
      </c>
      <c r="H154" s="208">
        <v>6</v>
      </c>
      <c r="I154" s="209"/>
      <c r="J154" s="210">
        <f>ROUND(I154*H154,2)</f>
        <v>0</v>
      </c>
      <c r="K154" s="206" t="s">
        <v>19</v>
      </c>
      <c r="L154" s="44"/>
      <c r="M154" s="211" t="s">
        <v>19</v>
      </c>
      <c r="N154" s="212" t="s">
        <v>41</v>
      </c>
      <c r="O154" s="84"/>
      <c r="P154" s="213">
        <f>O154*H154</f>
        <v>0</v>
      </c>
      <c r="Q154" s="213">
        <v>0</v>
      </c>
      <c r="R154" s="213">
        <f>Q154*H154</f>
        <v>0</v>
      </c>
      <c r="S154" s="213">
        <v>0</v>
      </c>
      <c r="T154" s="214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5" t="s">
        <v>162</v>
      </c>
      <c r="AT154" s="215" t="s">
        <v>127</v>
      </c>
      <c r="AU154" s="215" t="s">
        <v>80</v>
      </c>
      <c r="AY154" s="17" t="s">
        <v>124</v>
      </c>
      <c r="BE154" s="216">
        <f>IF(N154="základní",J154,0)</f>
        <v>0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17" t="s">
        <v>78</v>
      </c>
      <c r="BK154" s="216">
        <f>ROUND(I154*H154,2)</f>
        <v>0</v>
      </c>
      <c r="BL154" s="17" t="s">
        <v>162</v>
      </c>
      <c r="BM154" s="215" t="s">
        <v>220</v>
      </c>
    </row>
    <row r="155" s="2" customFormat="1">
      <c r="A155" s="38"/>
      <c r="B155" s="39"/>
      <c r="C155" s="40"/>
      <c r="D155" s="217" t="s">
        <v>132</v>
      </c>
      <c r="E155" s="40"/>
      <c r="F155" s="218" t="s">
        <v>424</v>
      </c>
      <c r="G155" s="40"/>
      <c r="H155" s="40"/>
      <c r="I155" s="219"/>
      <c r="J155" s="40"/>
      <c r="K155" s="40"/>
      <c r="L155" s="44"/>
      <c r="M155" s="220"/>
      <c r="N155" s="221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132</v>
      </c>
      <c r="AU155" s="17" t="s">
        <v>80</v>
      </c>
    </row>
    <row r="156" s="2" customFormat="1" ht="16.5" customHeight="1">
      <c r="A156" s="38"/>
      <c r="B156" s="39"/>
      <c r="C156" s="222" t="s">
        <v>221</v>
      </c>
      <c r="D156" s="222" t="s">
        <v>177</v>
      </c>
      <c r="E156" s="223" t="s">
        <v>425</v>
      </c>
      <c r="F156" s="224" t="s">
        <v>426</v>
      </c>
      <c r="G156" s="225" t="s">
        <v>137</v>
      </c>
      <c r="H156" s="226">
        <v>6</v>
      </c>
      <c r="I156" s="227"/>
      <c r="J156" s="228">
        <f>ROUND(I156*H156,2)</f>
        <v>0</v>
      </c>
      <c r="K156" s="224" t="s">
        <v>19</v>
      </c>
      <c r="L156" s="229"/>
      <c r="M156" s="230" t="s">
        <v>19</v>
      </c>
      <c r="N156" s="231" t="s">
        <v>41</v>
      </c>
      <c r="O156" s="84"/>
      <c r="P156" s="213">
        <f>O156*H156</f>
        <v>0</v>
      </c>
      <c r="Q156" s="213">
        <v>0</v>
      </c>
      <c r="R156" s="213">
        <f>Q156*H156</f>
        <v>0</v>
      </c>
      <c r="S156" s="213">
        <v>0</v>
      </c>
      <c r="T156" s="214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5" t="s">
        <v>180</v>
      </c>
      <c r="AT156" s="215" t="s">
        <v>177</v>
      </c>
      <c r="AU156" s="215" t="s">
        <v>80</v>
      </c>
      <c r="AY156" s="17" t="s">
        <v>124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17" t="s">
        <v>78</v>
      </c>
      <c r="BK156" s="216">
        <f>ROUND(I156*H156,2)</f>
        <v>0</v>
      </c>
      <c r="BL156" s="17" t="s">
        <v>162</v>
      </c>
      <c r="BM156" s="215" t="s">
        <v>224</v>
      </c>
    </row>
    <row r="157" s="2" customFormat="1">
      <c r="A157" s="38"/>
      <c r="B157" s="39"/>
      <c r="C157" s="40"/>
      <c r="D157" s="217" t="s">
        <v>132</v>
      </c>
      <c r="E157" s="40"/>
      <c r="F157" s="218" t="s">
        <v>426</v>
      </c>
      <c r="G157" s="40"/>
      <c r="H157" s="40"/>
      <c r="I157" s="219"/>
      <c r="J157" s="40"/>
      <c r="K157" s="40"/>
      <c r="L157" s="44"/>
      <c r="M157" s="220"/>
      <c r="N157" s="221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132</v>
      </c>
      <c r="AU157" s="17" t="s">
        <v>80</v>
      </c>
    </row>
    <row r="158" s="2" customFormat="1" ht="24.15" customHeight="1">
      <c r="A158" s="38"/>
      <c r="B158" s="39"/>
      <c r="C158" s="204" t="s">
        <v>188</v>
      </c>
      <c r="D158" s="204" t="s">
        <v>127</v>
      </c>
      <c r="E158" s="205" t="s">
        <v>427</v>
      </c>
      <c r="F158" s="206" t="s">
        <v>428</v>
      </c>
      <c r="G158" s="207" t="s">
        <v>137</v>
      </c>
      <c r="H158" s="208">
        <v>2</v>
      </c>
      <c r="I158" s="209"/>
      <c r="J158" s="210">
        <f>ROUND(I158*H158,2)</f>
        <v>0</v>
      </c>
      <c r="K158" s="206" t="s">
        <v>19</v>
      </c>
      <c r="L158" s="44"/>
      <c r="M158" s="211" t="s">
        <v>19</v>
      </c>
      <c r="N158" s="212" t="s">
        <v>41</v>
      </c>
      <c r="O158" s="84"/>
      <c r="P158" s="213">
        <f>O158*H158</f>
        <v>0</v>
      </c>
      <c r="Q158" s="213">
        <v>0</v>
      </c>
      <c r="R158" s="213">
        <f>Q158*H158</f>
        <v>0</v>
      </c>
      <c r="S158" s="213">
        <v>0</v>
      </c>
      <c r="T158" s="214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15" t="s">
        <v>162</v>
      </c>
      <c r="AT158" s="215" t="s">
        <v>127</v>
      </c>
      <c r="AU158" s="215" t="s">
        <v>80</v>
      </c>
      <c r="AY158" s="17" t="s">
        <v>124</v>
      </c>
      <c r="BE158" s="216">
        <f>IF(N158="základní",J158,0)</f>
        <v>0</v>
      </c>
      <c r="BF158" s="216">
        <f>IF(N158="snížená",J158,0)</f>
        <v>0</v>
      </c>
      <c r="BG158" s="216">
        <f>IF(N158="zákl. přenesená",J158,0)</f>
        <v>0</v>
      </c>
      <c r="BH158" s="216">
        <f>IF(N158="sníž. přenesená",J158,0)</f>
        <v>0</v>
      </c>
      <c r="BI158" s="216">
        <f>IF(N158="nulová",J158,0)</f>
        <v>0</v>
      </c>
      <c r="BJ158" s="17" t="s">
        <v>78</v>
      </c>
      <c r="BK158" s="216">
        <f>ROUND(I158*H158,2)</f>
        <v>0</v>
      </c>
      <c r="BL158" s="17" t="s">
        <v>162</v>
      </c>
      <c r="BM158" s="215" t="s">
        <v>227</v>
      </c>
    </row>
    <row r="159" s="2" customFormat="1">
      <c r="A159" s="38"/>
      <c r="B159" s="39"/>
      <c r="C159" s="40"/>
      <c r="D159" s="217" t="s">
        <v>132</v>
      </c>
      <c r="E159" s="40"/>
      <c r="F159" s="218" t="s">
        <v>428</v>
      </c>
      <c r="G159" s="40"/>
      <c r="H159" s="40"/>
      <c r="I159" s="219"/>
      <c r="J159" s="40"/>
      <c r="K159" s="40"/>
      <c r="L159" s="44"/>
      <c r="M159" s="220"/>
      <c r="N159" s="221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132</v>
      </c>
      <c r="AU159" s="17" t="s">
        <v>80</v>
      </c>
    </row>
    <row r="160" s="2" customFormat="1" ht="24.15" customHeight="1">
      <c r="A160" s="38"/>
      <c r="B160" s="39"/>
      <c r="C160" s="222" t="s">
        <v>228</v>
      </c>
      <c r="D160" s="222" t="s">
        <v>177</v>
      </c>
      <c r="E160" s="223" t="s">
        <v>429</v>
      </c>
      <c r="F160" s="224" t="s">
        <v>430</v>
      </c>
      <c r="G160" s="225" t="s">
        <v>137</v>
      </c>
      <c r="H160" s="226">
        <v>2</v>
      </c>
      <c r="I160" s="227"/>
      <c r="J160" s="228">
        <f>ROUND(I160*H160,2)</f>
        <v>0</v>
      </c>
      <c r="K160" s="224" t="s">
        <v>19</v>
      </c>
      <c r="L160" s="229"/>
      <c r="M160" s="230" t="s">
        <v>19</v>
      </c>
      <c r="N160" s="231" t="s">
        <v>41</v>
      </c>
      <c r="O160" s="84"/>
      <c r="P160" s="213">
        <f>O160*H160</f>
        <v>0</v>
      </c>
      <c r="Q160" s="213">
        <v>0</v>
      </c>
      <c r="R160" s="213">
        <f>Q160*H160</f>
        <v>0</v>
      </c>
      <c r="S160" s="213">
        <v>0</v>
      </c>
      <c r="T160" s="214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15" t="s">
        <v>180</v>
      </c>
      <c r="AT160" s="215" t="s">
        <v>177</v>
      </c>
      <c r="AU160" s="215" t="s">
        <v>80</v>
      </c>
      <c r="AY160" s="17" t="s">
        <v>124</v>
      </c>
      <c r="BE160" s="216">
        <f>IF(N160="základní",J160,0)</f>
        <v>0</v>
      </c>
      <c r="BF160" s="216">
        <f>IF(N160="snížená",J160,0)</f>
        <v>0</v>
      </c>
      <c r="BG160" s="216">
        <f>IF(N160="zákl. přenesená",J160,0)</f>
        <v>0</v>
      </c>
      <c r="BH160" s="216">
        <f>IF(N160="sníž. přenesená",J160,0)</f>
        <v>0</v>
      </c>
      <c r="BI160" s="216">
        <f>IF(N160="nulová",J160,0)</f>
        <v>0</v>
      </c>
      <c r="BJ160" s="17" t="s">
        <v>78</v>
      </c>
      <c r="BK160" s="216">
        <f>ROUND(I160*H160,2)</f>
        <v>0</v>
      </c>
      <c r="BL160" s="17" t="s">
        <v>162</v>
      </c>
      <c r="BM160" s="215" t="s">
        <v>231</v>
      </c>
    </row>
    <row r="161" s="2" customFormat="1">
      <c r="A161" s="38"/>
      <c r="B161" s="39"/>
      <c r="C161" s="40"/>
      <c r="D161" s="217" t="s">
        <v>132</v>
      </c>
      <c r="E161" s="40"/>
      <c r="F161" s="218" t="s">
        <v>430</v>
      </c>
      <c r="G161" s="40"/>
      <c r="H161" s="40"/>
      <c r="I161" s="219"/>
      <c r="J161" s="40"/>
      <c r="K161" s="40"/>
      <c r="L161" s="44"/>
      <c r="M161" s="220"/>
      <c r="N161" s="221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132</v>
      </c>
      <c r="AU161" s="17" t="s">
        <v>80</v>
      </c>
    </row>
    <row r="162" s="2" customFormat="1" ht="16.5" customHeight="1">
      <c r="A162" s="38"/>
      <c r="B162" s="39"/>
      <c r="C162" s="204" t="s">
        <v>191</v>
      </c>
      <c r="D162" s="204" t="s">
        <v>127</v>
      </c>
      <c r="E162" s="205" t="s">
        <v>347</v>
      </c>
      <c r="F162" s="206" t="s">
        <v>348</v>
      </c>
      <c r="G162" s="207" t="s">
        <v>137</v>
      </c>
      <c r="H162" s="208">
        <v>12</v>
      </c>
      <c r="I162" s="209"/>
      <c r="J162" s="210">
        <f>ROUND(I162*H162,2)</f>
        <v>0</v>
      </c>
      <c r="K162" s="206" t="s">
        <v>19</v>
      </c>
      <c r="L162" s="44"/>
      <c r="M162" s="211" t="s">
        <v>19</v>
      </c>
      <c r="N162" s="212" t="s">
        <v>41</v>
      </c>
      <c r="O162" s="84"/>
      <c r="P162" s="213">
        <f>O162*H162</f>
        <v>0</v>
      </c>
      <c r="Q162" s="213">
        <v>0</v>
      </c>
      <c r="R162" s="213">
        <f>Q162*H162</f>
        <v>0</v>
      </c>
      <c r="S162" s="213">
        <v>0</v>
      </c>
      <c r="T162" s="214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15" t="s">
        <v>162</v>
      </c>
      <c r="AT162" s="215" t="s">
        <v>127</v>
      </c>
      <c r="AU162" s="215" t="s">
        <v>80</v>
      </c>
      <c r="AY162" s="17" t="s">
        <v>124</v>
      </c>
      <c r="BE162" s="216">
        <f>IF(N162="základní",J162,0)</f>
        <v>0</v>
      </c>
      <c r="BF162" s="216">
        <f>IF(N162="snížená",J162,0)</f>
        <v>0</v>
      </c>
      <c r="BG162" s="216">
        <f>IF(N162="zákl. přenesená",J162,0)</f>
        <v>0</v>
      </c>
      <c r="BH162" s="216">
        <f>IF(N162="sníž. přenesená",J162,0)</f>
        <v>0</v>
      </c>
      <c r="BI162" s="216">
        <f>IF(N162="nulová",J162,0)</f>
        <v>0</v>
      </c>
      <c r="BJ162" s="17" t="s">
        <v>78</v>
      </c>
      <c r="BK162" s="216">
        <f>ROUND(I162*H162,2)</f>
        <v>0</v>
      </c>
      <c r="BL162" s="17" t="s">
        <v>162</v>
      </c>
      <c r="BM162" s="215" t="s">
        <v>234</v>
      </c>
    </row>
    <row r="163" s="2" customFormat="1">
      <c r="A163" s="38"/>
      <c r="B163" s="39"/>
      <c r="C163" s="40"/>
      <c r="D163" s="217" t="s">
        <v>132</v>
      </c>
      <c r="E163" s="40"/>
      <c r="F163" s="218" t="s">
        <v>348</v>
      </c>
      <c r="G163" s="40"/>
      <c r="H163" s="40"/>
      <c r="I163" s="219"/>
      <c r="J163" s="40"/>
      <c r="K163" s="40"/>
      <c r="L163" s="44"/>
      <c r="M163" s="220"/>
      <c r="N163" s="221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132</v>
      </c>
      <c r="AU163" s="17" t="s">
        <v>80</v>
      </c>
    </row>
    <row r="164" s="2" customFormat="1" ht="16.5" customHeight="1">
      <c r="A164" s="38"/>
      <c r="B164" s="39"/>
      <c r="C164" s="222" t="s">
        <v>235</v>
      </c>
      <c r="D164" s="222" t="s">
        <v>177</v>
      </c>
      <c r="E164" s="223" t="s">
        <v>349</v>
      </c>
      <c r="F164" s="224" t="s">
        <v>350</v>
      </c>
      <c r="G164" s="225" t="s">
        <v>137</v>
      </c>
      <c r="H164" s="226">
        <v>12</v>
      </c>
      <c r="I164" s="227"/>
      <c r="J164" s="228">
        <f>ROUND(I164*H164,2)</f>
        <v>0</v>
      </c>
      <c r="K164" s="224" t="s">
        <v>19</v>
      </c>
      <c r="L164" s="229"/>
      <c r="M164" s="230" t="s">
        <v>19</v>
      </c>
      <c r="N164" s="231" t="s">
        <v>41</v>
      </c>
      <c r="O164" s="84"/>
      <c r="P164" s="213">
        <f>O164*H164</f>
        <v>0</v>
      </c>
      <c r="Q164" s="213">
        <v>0</v>
      </c>
      <c r="R164" s="213">
        <f>Q164*H164</f>
        <v>0</v>
      </c>
      <c r="S164" s="213">
        <v>0</v>
      </c>
      <c r="T164" s="214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15" t="s">
        <v>180</v>
      </c>
      <c r="AT164" s="215" t="s">
        <v>177</v>
      </c>
      <c r="AU164" s="215" t="s">
        <v>80</v>
      </c>
      <c r="AY164" s="17" t="s">
        <v>124</v>
      </c>
      <c r="BE164" s="216">
        <f>IF(N164="základní",J164,0)</f>
        <v>0</v>
      </c>
      <c r="BF164" s="216">
        <f>IF(N164="snížená",J164,0)</f>
        <v>0</v>
      </c>
      <c r="BG164" s="216">
        <f>IF(N164="zákl. přenesená",J164,0)</f>
        <v>0</v>
      </c>
      <c r="BH164" s="216">
        <f>IF(N164="sníž. přenesená",J164,0)</f>
        <v>0</v>
      </c>
      <c r="BI164" s="216">
        <f>IF(N164="nulová",J164,0)</f>
        <v>0</v>
      </c>
      <c r="BJ164" s="17" t="s">
        <v>78</v>
      </c>
      <c r="BK164" s="216">
        <f>ROUND(I164*H164,2)</f>
        <v>0</v>
      </c>
      <c r="BL164" s="17" t="s">
        <v>162</v>
      </c>
      <c r="BM164" s="215" t="s">
        <v>238</v>
      </c>
    </row>
    <row r="165" s="2" customFormat="1">
      <c r="A165" s="38"/>
      <c r="B165" s="39"/>
      <c r="C165" s="40"/>
      <c r="D165" s="217" t="s">
        <v>132</v>
      </c>
      <c r="E165" s="40"/>
      <c r="F165" s="218" t="s">
        <v>350</v>
      </c>
      <c r="G165" s="40"/>
      <c r="H165" s="40"/>
      <c r="I165" s="219"/>
      <c r="J165" s="40"/>
      <c r="K165" s="40"/>
      <c r="L165" s="44"/>
      <c r="M165" s="220"/>
      <c r="N165" s="221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132</v>
      </c>
      <c r="AU165" s="17" t="s">
        <v>80</v>
      </c>
    </row>
    <row r="166" s="2" customFormat="1" ht="24.15" customHeight="1">
      <c r="A166" s="38"/>
      <c r="B166" s="39"/>
      <c r="C166" s="204" t="s">
        <v>193</v>
      </c>
      <c r="D166" s="204" t="s">
        <v>127</v>
      </c>
      <c r="E166" s="205" t="s">
        <v>431</v>
      </c>
      <c r="F166" s="206" t="s">
        <v>432</v>
      </c>
      <c r="G166" s="207" t="s">
        <v>137</v>
      </c>
      <c r="H166" s="208">
        <v>12</v>
      </c>
      <c r="I166" s="209"/>
      <c r="J166" s="210">
        <f>ROUND(I166*H166,2)</f>
        <v>0</v>
      </c>
      <c r="K166" s="206" t="s">
        <v>19</v>
      </c>
      <c r="L166" s="44"/>
      <c r="M166" s="211" t="s">
        <v>19</v>
      </c>
      <c r="N166" s="212" t="s">
        <v>41</v>
      </c>
      <c r="O166" s="84"/>
      <c r="P166" s="213">
        <f>O166*H166</f>
        <v>0</v>
      </c>
      <c r="Q166" s="213">
        <v>0</v>
      </c>
      <c r="R166" s="213">
        <f>Q166*H166</f>
        <v>0</v>
      </c>
      <c r="S166" s="213">
        <v>0</v>
      </c>
      <c r="T166" s="214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15" t="s">
        <v>162</v>
      </c>
      <c r="AT166" s="215" t="s">
        <v>127</v>
      </c>
      <c r="AU166" s="215" t="s">
        <v>80</v>
      </c>
      <c r="AY166" s="17" t="s">
        <v>124</v>
      </c>
      <c r="BE166" s="216">
        <f>IF(N166="základní",J166,0)</f>
        <v>0</v>
      </c>
      <c r="BF166" s="216">
        <f>IF(N166="snížená",J166,0)</f>
        <v>0</v>
      </c>
      <c r="BG166" s="216">
        <f>IF(N166="zákl. přenesená",J166,0)</f>
        <v>0</v>
      </c>
      <c r="BH166" s="216">
        <f>IF(N166="sníž. přenesená",J166,0)</f>
        <v>0</v>
      </c>
      <c r="BI166" s="216">
        <f>IF(N166="nulová",J166,0)</f>
        <v>0</v>
      </c>
      <c r="BJ166" s="17" t="s">
        <v>78</v>
      </c>
      <c r="BK166" s="216">
        <f>ROUND(I166*H166,2)</f>
        <v>0</v>
      </c>
      <c r="BL166" s="17" t="s">
        <v>162</v>
      </c>
      <c r="BM166" s="215" t="s">
        <v>241</v>
      </c>
    </row>
    <row r="167" s="2" customFormat="1">
      <c r="A167" s="38"/>
      <c r="B167" s="39"/>
      <c r="C167" s="40"/>
      <c r="D167" s="217" t="s">
        <v>132</v>
      </c>
      <c r="E167" s="40"/>
      <c r="F167" s="218" t="s">
        <v>432</v>
      </c>
      <c r="G167" s="40"/>
      <c r="H167" s="40"/>
      <c r="I167" s="219"/>
      <c r="J167" s="40"/>
      <c r="K167" s="40"/>
      <c r="L167" s="44"/>
      <c r="M167" s="220"/>
      <c r="N167" s="221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132</v>
      </c>
      <c r="AU167" s="17" t="s">
        <v>80</v>
      </c>
    </row>
    <row r="168" s="2" customFormat="1" ht="24.15" customHeight="1">
      <c r="A168" s="38"/>
      <c r="B168" s="39"/>
      <c r="C168" s="222" t="s">
        <v>242</v>
      </c>
      <c r="D168" s="222" t="s">
        <v>177</v>
      </c>
      <c r="E168" s="223" t="s">
        <v>433</v>
      </c>
      <c r="F168" s="224" t="s">
        <v>434</v>
      </c>
      <c r="G168" s="225" t="s">
        <v>137</v>
      </c>
      <c r="H168" s="226">
        <v>12</v>
      </c>
      <c r="I168" s="227"/>
      <c r="J168" s="228">
        <f>ROUND(I168*H168,2)</f>
        <v>0</v>
      </c>
      <c r="K168" s="224" t="s">
        <v>19</v>
      </c>
      <c r="L168" s="229"/>
      <c r="M168" s="230" t="s">
        <v>19</v>
      </c>
      <c r="N168" s="231" t="s">
        <v>41</v>
      </c>
      <c r="O168" s="84"/>
      <c r="P168" s="213">
        <f>O168*H168</f>
        <v>0</v>
      </c>
      <c r="Q168" s="213">
        <v>0</v>
      </c>
      <c r="R168" s="213">
        <f>Q168*H168</f>
        <v>0</v>
      </c>
      <c r="S168" s="213">
        <v>0</v>
      </c>
      <c r="T168" s="214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15" t="s">
        <v>180</v>
      </c>
      <c r="AT168" s="215" t="s">
        <v>177</v>
      </c>
      <c r="AU168" s="215" t="s">
        <v>80</v>
      </c>
      <c r="AY168" s="17" t="s">
        <v>124</v>
      </c>
      <c r="BE168" s="216">
        <f>IF(N168="základní",J168,0)</f>
        <v>0</v>
      </c>
      <c r="BF168" s="216">
        <f>IF(N168="snížená",J168,0)</f>
        <v>0</v>
      </c>
      <c r="BG168" s="216">
        <f>IF(N168="zákl. přenesená",J168,0)</f>
        <v>0</v>
      </c>
      <c r="BH168" s="216">
        <f>IF(N168="sníž. přenesená",J168,0)</f>
        <v>0</v>
      </c>
      <c r="BI168" s="216">
        <f>IF(N168="nulová",J168,0)</f>
        <v>0</v>
      </c>
      <c r="BJ168" s="17" t="s">
        <v>78</v>
      </c>
      <c r="BK168" s="216">
        <f>ROUND(I168*H168,2)</f>
        <v>0</v>
      </c>
      <c r="BL168" s="17" t="s">
        <v>162</v>
      </c>
      <c r="BM168" s="215" t="s">
        <v>245</v>
      </c>
    </row>
    <row r="169" s="2" customFormat="1">
      <c r="A169" s="38"/>
      <c r="B169" s="39"/>
      <c r="C169" s="40"/>
      <c r="D169" s="217" t="s">
        <v>132</v>
      </c>
      <c r="E169" s="40"/>
      <c r="F169" s="218" t="s">
        <v>434</v>
      </c>
      <c r="G169" s="40"/>
      <c r="H169" s="40"/>
      <c r="I169" s="219"/>
      <c r="J169" s="40"/>
      <c r="K169" s="40"/>
      <c r="L169" s="44"/>
      <c r="M169" s="220"/>
      <c r="N169" s="221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132</v>
      </c>
      <c r="AU169" s="17" t="s">
        <v>80</v>
      </c>
    </row>
    <row r="170" s="2" customFormat="1" ht="16.5" customHeight="1">
      <c r="A170" s="38"/>
      <c r="B170" s="39"/>
      <c r="C170" s="204" t="s">
        <v>180</v>
      </c>
      <c r="D170" s="204" t="s">
        <v>127</v>
      </c>
      <c r="E170" s="205" t="s">
        <v>277</v>
      </c>
      <c r="F170" s="206" t="s">
        <v>278</v>
      </c>
      <c r="G170" s="207" t="s">
        <v>137</v>
      </c>
      <c r="H170" s="208">
        <v>1</v>
      </c>
      <c r="I170" s="209"/>
      <c r="J170" s="210">
        <f>ROUND(I170*H170,2)</f>
        <v>0</v>
      </c>
      <c r="K170" s="206" t="s">
        <v>19</v>
      </c>
      <c r="L170" s="44"/>
      <c r="M170" s="211" t="s">
        <v>19</v>
      </c>
      <c r="N170" s="212" t="s">
        <v>41</v>
      </c>
      <c r="O170" s="84"/>
      <c r="P170" s="213">
        <f>O170*H170</f>
        <v>0</v>
      </c>
      <c r="Q170" s="213">
        <v>0</v>
      </c>
      <c r="R170" s="213">
        <f>Q170*H170</f>
        <v>0</v>
      </c>
      <c r="S170" s="213">
        <v>0</v>
      </c>
      <c r="T170" s="214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15" t="s">
        <v>162</v>
      </c>
      <c r="AT170" s="215" t="s">
        <v>127</v>
      </c>
      <c r="AU170" s="215" t="s">
        <v>80</v>
      </c>
      <c r="AY170" s="17" t="s">
        <v>124</v>
      </c>
      <c r="BE170" s="216">
        <f>IF(N170="základní",J170,0)</f>
        <v>0</v>
      </c>
      <c r="BF170" s="216">
        <f>IF(N170="snížená",J170,0)</f>
        <v>0</v>
      </c>
      <c r="BG170" s="216">
        <f>IF(N170="zákl. přenesená",J170,0)</f>
        <v>0</v>
      </c>
      <c r="BH170" s="216">
        <f>IF(N170="sníž. přenesená",J170,0)</f>
        <v>0</v>
      </c>
      <c r="BI170" s="216">
        <f>IF(N170="nulová",J170,0)</f>
        <v>0</v>
      </c>
      <c r="BJ170" s="17" t="s">
        <v>78</v>
      </c>
      <c r="BK170" s="216">
        <f>ROUND(I170*H170,2)</f>
        <v>0</v>
      </c>
      <c r="BL170" s="17" t="s">
        <v>162</v>
      </c>
      <c r="BM170" s="215" t="s">
        <v>246</v>
      </c>
    </row>
    <row r="171" s="2" customFormat="1">
      <c r="A171" s="38"/>
      <c r="B171" s="39"/>
      <c r="C171" s="40"/>
      <c r="D171" s="217" t="s">
        <v>132</v>
      </c>
      <c r="E171" s="40"/>
      <c r="F171" s="218" t="s">
        <v>278</v>
      </c>
      <c r="G171" s="40"/>
      <c r="H171" s="40"/>
      <c r="I171" s="219"/>
      <c r="J171" s="40"/>
      <c r="K171" s="40"/>
      <c r="L171" s="44"/>
      <c r="M171" s="220"/>
      <c r="N171" s="221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132</v>
      </c>
      <c r="AU171" s="17" t="s">
        <v>80</v>
      </c>
    </row>
    <row r="172" s="2" customFormat="1" ht="16.5" customHeight="1">
      <c r="A172" s="38"/>
      <c r="B172" s="39"/>
      <c r="C172" s="204" t="s">
        <v>247</v>
      </c>
      <c r="D172" s="204" t="s">
        <v>127</v>
      </c>
      <c r="E172" s="205" t="s">
        <v>351</v>
      </c>
      <c r="F172" s="206" t="s">
        <v>352</v>
      </c>
      <c r="G172" s="207" t="s">
        <v>289</v>
      </c>
      <c r="H172" s="254"/>
      <c r="I172" s="209"/>
      <c r="J172" s="210">
        <f>ROUND(I172*H172,2)</f>
        <v>0</v>
      </c>
      <c r="K172" s="206" t="s">
        <v>19</v>
      </c>
      <c r="L172" s="44"/>
      <c r="M172" s="211" t="s">
        <v>19</v>
      </c>
      <c r="N172" s="212" t="s">
        <v>41</v>
      </c>
      <c r="O172" s="84"/>
      <c r="P172" s="213">
        <f>O172*H172</f>
        <v>0</v>
      </c>
      <c r="Q172" s="213">
        <v>0</v>
      </c>
      <c r="R172" s="213">
        <f>Q172*H172</f>
        <v>0</v>
      </c>
      <c r="S172" s="213">
        <v>0</v>
      </c>
      <c r="T172" s="214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15" t="s">
        <v>162</v>
      </c>
      <c r="AT172" s="215" t="s">
        <v>127</v>
      </c>
      <c r="AU172" s="215" t="s">
        <v>80</v>
      </c>
      <c r="AY172" s="17" t="s">
        <v>124</v>
      </c>
      <c r="BE172" s="216">
        <f>IF(N172="základní",J172,0)</f>
        <v>0</v>
      </c>
      <c r="BF172" s="216">
        <f>IF(N172="snížená",J172,0)</f>
        <v>0</v>
      </c>
      <c r="BG172" s="216">
        <f>IF(N172="zákl. přenesená",J172,0)</f>
        <v>0</v>
      </c>
      <c r="BH172" s="216">
        <f>IF(N172="sníž. přenesená",J172,0)</f>
        <v>0</v>
      </c>
      <c r="BI172" s="216">
        <f>IF(N172="nulová",J172,0)</f>
        <v>0</v>
      </c>
      <c r="BJ172" s="17" t="s">
        <v>78</v>
      </c>
      <c r="BK172" s="216">
        <f>ROUND(I172*H172,2)</f>
        <v>0</v>
      </c>
      <c r="BL172" s="17" t="s">
        <v>162</v>
      </c>
      <c r="BM172" s="215" t="s">
        <v>250</v>
      </c>
    </row>
    <row r="173" s="2" customFormat="1">
      <c r="A173" s="38"/>
      <c r="B173" s="39"/>
      <c r="C173" s="40"/>
      <c r="D173" s="217" t="s">
        <v>132</v>
      </c>
      <c r="E173" s="40"/>
      <c r="F173" s="218" t="s">
        <v>352</v>
      </c>
      <c r="G173" s="40"/>
      <c r="H173" s="40"/>
      <c r="I173" s="219"/>
      <c r="J173" s="40"/>
      <c r="K173" s="40"/>
      <c r="L173" s="44"/>
      <c r="M173" s="220"/>
      <c r="N173" s="221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132</v>
      </c>
      <c r="AU173" s="17" t="s">
        <v>80</v>
      </c>
    </row>
    <row r="174" s="2" customFormat="1" ht="16.5" customHeight="1">
      <c r="A174" s="38"/>
      <c r="B174" s="39"/>
      <c r="C174" s="204" t="s">
        <v>197</v>
      </c>
      <c r="D174" s="204" t="s">
        <v>127</v>
      </c>
      <c r="E174" s="205" t="s">
        <v>353</v>
      </c>
      <c r="F174" s="206" t="s">
        <v>354</v>
      </c>
      <c r="G174" s="207" t="s">
        <v>289</v>
      </c>
      <c r="H174" s="254"/>
      <c r="I174" s="209"/>
      <c r="J174" s="210">
        <f>ROUND(I174*H174,2)</f>
        <v>0</v>
      </c>
      <c r="K174" s="206" t="s">
        <v>19</v>
      </c>
      <c r="L174" s="44"/>
      <c r="M174" s="211" t="s">
        <v>19</v>
      </c>
      <c r="N174" s="212" t="s">
        <v>41</v>
      </c>
      <c r="O174" s="84"/>
      <c r="P174" s="213">
        <f>O174*H174</f>
        <v>0</v>
      </c>
      <c r="Q174" s="213">
        <v>0</v>
      </c>
      <c r="R174" s="213">
        <f>Q174*H174</f>
        <v>0</v>
      </c>
      <c r="S174" s="213">
        <v>0</v>
      </c>
      <c r="T174" s="214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15" t="s">
        <v>162</v>
      </c>
      <c r="AT174" s="215" t="s">
        <v>127</v>
      </c>
      <c r="AU174" s="215" t="s">
        <v>80</v>
      </c>
      <c r="AY174" s="17" t="s">
        <v>124</v>
      </c>
      <c r="BE174" s="216">
        <f>IF(N174="základní",J174,0)</f>
        <v>0</v>
      </c>
      <c r="BF174" s="216">
        <f>IF(N174="snížená",J174,0)</f>
        <v>0</v>
      </c>
      <c r="BG174" s="216">
        <f>IF(N174="zákl. přenesená",J174,0)</f>
        <v>0</v>
      </c>
      <c r="BH174" s="216">
        <f>IF(N174="sníž. přenesená",J174,0)</f>
        <v>0</v>
      </c>
      <c r="BI174" s="216">
        <f>IF(N174="nulová",J174,0)</f>
        <v>0</v>
      </c>
      <c r="BJ174" s="17" t="s">
        <v>78</v>
      </c>
      <c r="BK174" s="216">
        <f>ROUND(I174*H174,2)</f>
        <v>0</v>
      </c>
      <c r="BL174" s="17" t="s">
        <v>162</v>
      </c>
      <c r="BM174" s="215" t="s">
        <v>253</v>
      </c>
    </row>
    <row r="175" s="2" customFormat="1">
      <c r="A175" s="38"/>
      <c r="B175" s="39"/>
      <c r="C175" s="40"/>
      <c r="D175" s="217" t="s">
        <v>132</v>
      </c>
      <c r="E175" s="40"/>
      <c r="F175" s="218" t="s">
        <v>354</v>
      </c>
      <c r="G175" s="40"/>
      <c r="H175" s="40"/>
      <c r="I175" s="219"/>
      <c r="J175" s="40"/>
      <c r="K175" s="40"/>
      <c r="L175" s="44"/>
      <c r="M175" s="220"/>
      <c r="N175" s="221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132</v>
      </c>
      <c r="AU175" s="17" t="s">
        <v>80</v>
      </c>
    </row>
    <row r="176" s="12" customFormat="1" ht="25.92" customHeight="1">
      <c r="A176" s="12"/>
      <c r="B176" s="188"/>
      <c r="C176" s="189"/>
      <c r="D176" s="190" t="s">
        <v>69</v>
      </c>
      <c r="E176" s="191" t="s">
        <v>284</v>
      </c>
      <c r="F176" s="191" t="s">
        <v>285</v>
      </c>
      <c r="G176" s="189"/>
      <c r="H176" s="189"/>
      <c r="I176" s="192"/>
      <c r="J176" s="193">
        <f>BK176</f>
        <v>0</v>
      </c>
      <c r="K176" s="189"/>
      <c r="L176" s="194"/>
      <c r="M176" s="195"/>
      <c r="N176" s="196"/>
      <c r="O176" s="196"/>
      <c r="P176" s="197">
        <f>P177+P180+P183+P186+P189</f>
        <v>0</v>
      </c>
      <c r="Q176" s="196"/>
      <c r="R176" s="197">
        <f>R177+R180+R183+R186+R189</f>
        <v>0</v>
      </c>
      <c r="S176" s="196"/>
      <c r="T176" s="198">
        <f>T177+T180+T183+T186+T189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199" t="s">
        <v>145</v>
      </c>
      <c r="AT176" s="200" t="s">
        <v>69</v>
      </c>
      <c r="AU176" s="200" t="s">
        <v>70</v>
      </c>
      <c r="AY176" s="199" t="s">
        <v>124</v>
      </c>
      <c r="BK176" s="201">
        <f>BK177+BK180+BK183+BK186+BK189</f>
        <v>0</v>
      </c>
    </row>
    <row r="177" s="12" customFormat="1" ht="22.8" customHeight="1">
      <c r="A177" s="12"/>
      <c r="B177" s="188"/>
      <c r="C177" s="189"/>
      <c r="D177" s="190" t="s">
        <v>69</v>
      </c>
      <c r="E177" s="202" t="s">
        <v>286</v>
      </c>
      <c r="F177" s="202" t="s">
        <v>287</v>
      </c>
      <c r="G177" s="189"/>
      <c r="H177" s="189"/>
      <c r="I177" s="192"/>
      <c r="J177" s="203">
        <f>BK177</f>
        <v>0</v>
      </c>
      <c r="K177" s="189"/>
      <c r="L177" s="194"/>
      <c r="M177" s="195"/>
      <c r="N177" s="196"/>
      <c r="O177" s="196"/>
      <c r="P177" s="197">
        <f>SUM(P178:P179)</f>
        <v>0</v>
      </c>
      <c r="Q177" s="196"/>
      <c r="R177" s="197">
        <f>SUM(R178:R179)</f>
        <v>0</v>
      </c>
      <c r="S177" s="196"/>
      <c r="T177" s="198">
        <f>SUM(T178:T179)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199" t="s">
        <v>145</v>
      </c>
      <c r="AT177" s="200" t="s">
        <v>69</v>
      </c>
      <c r="AU177" s="200" t="s">
        <v>78</v>
      </c>
      <c r="AY177" s="199" t="s">
        <v>124</v>
      </c>
      <c r="BK177" s="201">
        <f>SUM(BK178:BK179)</f>
        <v>0</v>
      </c>
    </row>
    <row r="178" s="2" customFormat="1" ht="16.5" customHeight="1">
      <c r="A178" s="38"/>
      <c r="B178" s="39"/>
      <c r="C178" s="204" t="s">
        <v>254</v>
      </c>
      <c r="D178" s="204" t="s">
        <v>127</v>
      </c>
      <c r="E178" s="205" t="s">
        <v>288</v>
      </c>
      <c r="F178" s="206" t="s">
        <v>287</v>
      </c>
      <c r="G178" s="207" t="s">
        <v>289</v>
      </c>
      <c r="H178" s="254"/>
      <c r="I178" s="209"/>
      <c r="J178" s="210">
        <f>ROUND(I178*H178,2)</f>
        <v>0</v>
      </c>
      <c r="K178" s="206" t="s">
        <v>19</v>
      </c>
      <c r="L178" s="44"/>
      <c r="M178" s="211" t="s">
        <v>19</v>
      </c>
      <c r="N178" s="212" t="s">
        <v>41</v>
      </c>
      <c r="O178" s="84"/>
      <c r="P178" s="213">
        <f>O178*H178</f>
        <v>0</v>
      </c>
      <c r="Q178" s="213">
        <v>0</v>
      </c>
      <c r="R178" s="213">
        <f>Q178*H178</f>
        <v>0</v>
      </c>
      <c r="S178" s="213">
        <v>0</v>
      </c>
      <c r="T178" s="214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15" t="s">
        <v>131</v>
      </c>
      <c r="AT178" s="215" t="s">
        <v>127</v>
      </c>
      <c r="AU178" s="215" t="s">
        <v>80</v>
      </c>
      <c r="AY178" s="17" t="s">
        <v>124</v>
      </c>
      <c r="BE178" s="216">
        <f>IF(N178="základní",J178,0)</f>
        <v>0</v>
      </c>
      <c r="BF178" s="216">
        <f>IF(N178="snížená",J178,0)</f>
        <v>0</v>
      </c>
      <c r="BG178" s="216">
        <f>IF(N178="zákl. přenesená",J178,0)</f>
        <v>0</v>
      </c>
      <c r="BH178" s="216">
        <f>IF(N178="sníž. přenesená",J178,0)</f>
        <v>0</v>
      </c>
      <c r="BI178" s="216">
        <f>IF(N178="nulová",J178,0)</f>
        <v>0</v>
      </c>
      <c r="BJ178" s="17" t="s">
        <v>78</v>
      </c>
      <c r="BK178" s="216">
        <f>ROUND(I178*H178,2)</f>
        <v>0</v>
      </c>
      <c r="BL178" s="17" t="s">
        <v>131</v>
      </c>
      <c r="BM178" s="215" t="s">
        <v>257</v>
      </c>
    </row>
    <row r="179" s="2" customFormat="1">
      <c r="A179" s="38"/>
      <c r="B179" s="39"/>
      <c r="C179" s="40"/>
      <c r="D179" s="217" t="s">
        <v>132</v>
      </c>
      <c r="E179" s="40"/>
      <c r="F179" s="218" t="s">
        <v>287</v>
      </c>
      <c r="G179" s="40"/>
      <c r="H179" s="40"/>
      <c r="I179" s="219"/>
      <c r="J179" s="40"/>
      <c r="K179" s="40"/>
      <c r="L179" s="44"/>
      <c r="M179" s="220"/>
      <c r="N179" s="221"/>
      <c r="O179" s="84"/>
      <c r="P179" s="84"/>
      <c r="Q179" s="84"/>
      <c r="R179" s="84"/>
      <c r="S179" s="84"/>
      <c r="T179" s="85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132</v>
      </c>
      <c r="AU179" s="17" t="s">
        <v>80</v>
      </c>
    </row>
    <row r="180" s="12" customFormat="1" ht="22.8" customHeight="1">
      <c r="A180" s="12"/>
      <c r="B180" s="188"/>
      <c r="C180" s="189"/>
      <c r="D180" s="190" t="s">
        <v>69</v>
      </c>
      <c r="E180" s="202" t="s">
        <v>291</v>
      </c>
      <c r="F180" s="202" t="s">
        <v>292</v>
      </c>
      <c r="G180" s="189"/>
      <c r="H180" s="189"/>
      <c r="I180" s="192"/>
      <c r="J180" s="203">
        <f>BK180</f>
        <v>0</v>
      </c>
      <c r="K180" s="189"/>
      <c r="L180" s="194"/>
      <c r="M180" s="195"/>
      <c r="N180" s="196"/>
      <c r="O180" s="196"/>
      <c r="P180" s="197">
        <f>SUM(P181:P182)</f>
        <v>0</v>
      </c>
      <c r="Q180" s="196"/>
      <c r="R180" s="197">
        <f>SUM(R181:R182)</f>
        <v>0</v>
      </c>
      <c r="S180" s="196"/>
      <c r="T180" s="198">
        <f>SUM(T181:T182)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199" t="s">
        <v>145</v>
      </c>
      <c r="AT180" s="200" t="s">
        <v>69</v>
      </c>
      <c r="AU180" s="200" t="s">
        <v>78</v>
      </c>
      <c r="AY180" s="199" t="s">
        <v>124</v>
      </c>
      <c r="BK180" s="201">
        <f>SUM(BK181:BK182)</f>
        <v>0</v>
      </c>
    </row>
    <row r="181" s="2" customFormat="1" ht="16.5" customHeight="1">
      <c r="A181" s="38"/>
      <c r="B181" s="39"/>
      <c r="C181" s="204" t="s">
        <v>200</v>
      </c>
      <c r="D181" s="204" t="s">
        <v>127</v>
      </c>
      <c r="E181" s="205" t="s">
        <v>294</v>
      </c>
      <c r="F181" s="206" t="s">
        <v>292</v>
      </c>
      <c r="G181" s="207" t="s">
        <v>289</v>
      </c>
      <c r="H181" s="254"/>
      <c r="I181" s="209"/>
      <c r="J181" s="210">
        <f>ROUND(I181*H181,2)</f>
        <v>0</v>
      </c>
      <c r="K181" s="206" t="s">
        <v>19</v>
      </c>
      <c r="L181" s="44"/>
      <c r="M181" s="211" t="s">
        <v>19</v>
      </c>
      <c r="N181" s="212" t="s">
        <v>41</v>
      </c>
      <c r="O181" s="84"/>
      <c r="P181" s="213">
        <f>O181*H181</f>
        <v>0</v>
      </c>
      <c r="Q181" s="213">
        <v>0</v>
      </c>
      <c r="R181" s="213">
        <f>Q181*H181</f>
        <v>0</v>
      </c>
      <c r="S181" s="213">
        <v>0</v>
      </c>
      <c r="T181" s="214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15" t="s">
        <v>131</v>
      </c>
      <c r="AT181" s="215" t="s">
        <v>127</v>
      </c>
      <c r="AU181" s="215" t="s">
        <v>80</v>
      </c>
      <c r="AY181" s="17" t="s">
        <v>124</v>
      </c>
      <c r="BE181" s="216">
        <f>IF(N181="základní",J181,0)</f>
        <v>0</v>
      </c>
      <c r="BF181" s="216">
        <f>IF(N181="snížená",J181,0)</f>
        <v>0</v>
      </c>
      <c r="BG181" s="216">
        <f>IF(N181="zákl. přenesená",J181,0)</f>
        <v>0</v>
      </c>
      <c r="BH181" s="216">
        <f>IF(N181="sníž. přenesená",J181,0)</f>
        <v>0</v>
      </c>
      <c r="BI181" s="216">
        <f>IF(N181="nulová",J181,0)</f>
        <v>0</v>
      </c>
      <c r="BJ181" s="17" t="s">
        <v>78</v>
      </c>
      <c r="BK181" s="216">
        <f>ROUND(I181*H181,2)</f>
        <v>0</v>
      </c>
      <c r="BL181" s="17" t="s">
        <v>131</v>
      </c>
      <c r="BM181" s="215" t="s">
        <v>260</v>
      </c>
    </row>
    <row r="182" s="2" customFormat="1">
      <c r="A182" s="38"/>
      <c r="B182" s="39"/>
      <c r="C182" s="40"/>
      <c r="D182" s="217" t="s">
        <v>132</v>
      </c>
      <c r="E182" s="40"/>
      <c r="F182" s="218" t="s">
        <v>292</v>
      </c>
      <c r="G182" s="40"/>
      <c r="H182" s="40"/>
      <c r="I182" s="219"/>
      <c r="J182" s="40"/>
      <c r="K182" s="40"/>
      <c r="L182" s="44"/>
      <c r="M182" s="220"/>
      <c r="N182" s="221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132</v>
      </c>
      <c r="AU182" s="17" t="s">
        <v>80</v>
      </c>
    </row>
    <row r="183" s="12" customFormat="1" ht="22.8" customHeight="1">
      <c r="A183" s="12"/>
      <c r="B183" s="188"/>
      <c r="C183" s="189"/>
      <c r="D183" s="190" t="s">
        <v>69</v>
      </c>
      <c r="E183" s="202" t="s">
        <v>296</v>
      </c>
      <c r="F183" s="202" t="s">
        <v>297</v>
      </c>
      <c r="G183" s="189"/>
      <c r="H183" s="189"/>
      <c r="I183" s="192"/>
      <c r="J183" s="203">
        <f>BK183</f>
        <v>0</v>
      </c>
      <c r="K183" s="189"/>
      <c r="L183" s="194"/>
      <c r="M183" s="195"/>
      <c r="N183" s="196"/>
      <c r="O183" s="196"/>
      <c r="P183" s="197">
        <f>SUM(P184:P185)</f>
        <v>0</v>
      </c>
      <c r="Q183" s="196"/>
      <c r="R183" s="197">
        <f>SUM(R184:R185)</f>
        <v>0</v>
      </c>
      <c r="S183" s="196"/>
      <c r="T183" s="198">
        <f>SUM(T184:T185)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199" t="s">
        <v>145</v>
      </c>
      <c r="AT183" s="200" t="s">
        <v>69</v>
      </c>
      <c r="AU183" s="200" t="s">
        <v>78</v>
      </c>
      <c r="AY183" s="199" t="s">
        <v>124</v>
      </c>
      <c r="BK183" s="201">
        <f>SUM(BK184:BK185)</f>
        <v>0</v>
      </c>
    </row>
    <row r="184" s="2" customFormat="1" ht="16.5" customHeight="1">
      <c r="A184" s="38"/>
      <c r="B184" s="39"/>
      <c r="C184" s="204" t="s">
        <v>261</v>
      </c>
      <c r="D184" s="204" t="s">
        <v>127</v>
      </c>
      <c r="E184" s="205" t="s">
        <v>298</v>
      </c>
      <c r="F184" s="206" t="s">
        <v>297</v>
      </c>
      <c r="G184" s="207" t="s">
        <v>289</v>
      </c>
      <c r="H184" s="254"/>
      <c r="I184" s="209"/>
      <c r="J184" s="210">
        <f>ROUND(I184*H184,2)</f>
        <v>0</v>
      </c>
      <c r="K184" s="206" t="s">
        <v>19</v>
      </c>
      <c r="L184" s="44"/>
      <c r="M184" s="211" t="s">
        <v>19</v>
      </c>
      <c r="N184" s="212" t="s">
        <v>41</v>
      </c>
      <c r="O184" s="84"/>
      <c r="P184" s="213">
        <f>O184*H184</f>
        <v>0</v>
      </c>
      <c r="Q184" s="213">
        <v>0</v>
      </c>
      <c r="R184" s="213">
        <f>Q184*H184</f>
        <v>0</v>
      </c>
      <c r="S184" s="213">
        <v>0</v>
      </c>
      <c r="T184" s="214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15" t="s">
        <v>131</v>
      </c>
      <c r="AT184" s="215" t="s">
        <v>127</v>
      </c>
      <c r="AU184" s="215" t="s">
        <v>80</v>
      </c>
      <c r="AY184" s="17" t="s">
        <v>124</v>
      </c>
      <c r="BE184" s="216">
        <f>IF(N184="základní",J184,0)</f>
        <v>0</v>
      </c>
      <c r="BF184" s="216">
        <f>IF(N184="snížená",J184,0)</f>
        <v>0</v>
      </c>
      <c r="BG184" s="216">
        <f>IF(N184="zákl. přenesená",J184,0)</f>
        <v>0</v>
      </c>
      <c r="BH184" s="216">
        <f>IF(N184="sníž. přenesená",J184,0)</f>
        <v>0</v>
      </c>
      <c r="BI184" s="216">
        <f>IF(N184="nulová",J184,0)</f>
        <v>0</v>
      </c>
      <c r="BJ184" s="17" t="s">
        <v>78</v>
      </c>
      <c r="BK184" s="216">
        <f>ROUND(I184*H184,2)</f>
        <v>0</v>
      </c>
      <c r="BL184" s="17" t="s">
        <v>131</v>
      </c>
      <c r="BM184" s="215" t="s">
        <v>264</v>
      </c>
    </row>
    <row r="185" s="2" customFormat="1">
      <c r="A185" s="38"/>
      <c r="B185" s="39"/>
      <c r="C185" s="40"/>
      <c r="D185" s="217" t="s">
        <v>132</v>
      </c>
      <c r="E185" s="40"/>
      <c r="F185" s="218" t="s">
        <v>297</v>
      </c>
      <c r="G185" s="40"/>
      <c r="H185" s="40"/>
      <c r="I185" s="219"/>
      <c r="J185" s="40"/>
      <c r="K185" s="40"/>
      <c r="L185" s="44"/>
      <c r="M185" s="220"/>
      <c r="N185" s="221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132</v>
      </c>
      <c r="AU185" s="17" t="s">
        <v>80</v>
      </c>
    </row>
    <row r="186" s="12" customFormat="1" ht="22.8" customHeight="1">
      <c r="A186" s="12"/>
      <c r="B186" s="188"/>
      <c r="C186" s="189"/>
      <c r="D186" s="190" t="s">
        <v>69</v>
      </c>
      <c r="E186" s="202" t="s">
        <v>302</v>
      </c>
      <c r="F186" s="202" t="s">
        <v>303</v>
      </c>
      <c r="G186" s="189"/>
      <c r="H186" s="189"/>
      <c r="I186" s="192"/>
      <c r="J186" s="203">
        <f>BK186</f>
        <v>0</v>
      </c>
      <c r="K186" s="189"/>
      <c r="L186" s="194"/>
      <c r="M186" s="195"/>
      <c r="N186" s="196"/>
      <c r="O186" s="196"/>
      <c r="P186" s="197">
        <f>SUM(P187:P188)</f>
        <v>0</v>
      </c>
      <c r="Q186" s="196"/>
      <c r="R186" s="197">
        <f>SUM(R187:R188)</f>
        <v>0</v>
      </c>
      <c r="S186" s="196"/>
      <c r="T186" s="198">
        <f>SUM(T187:T188)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199" t="s">
        <v>145</v>
      </c>
      <c r="AT186" s="200" t="s">
        <v>69</v>
      </c>
      <c r="AU186" s="200" t="s">
        <v>78</v>
      </c>
      <c r="AY186" s="199" t="s">
        <v>124</v>
      </c>
      <c r="BK186" s="201">
        <f>SUM(BK187:BK188)</f>
        <v>0</v>
      </c>
    </row>
    <row r="187" s="2" customFormat="1" ht="16.5" customHeight="1">
      <c r="A187" s="38"/>
      <c r="B187" s="39"/>
      <c r="C187" s="204" t="s">
        <v>204</v>
      </c>
      <c r="D187" s="204" t="s">
        <v>127</v>
      </c>
      <c r="E187" s="205" t="s">
        <v>305</v>
      </c>
      <c r="F187" s="206" t="s">
        <v>306</v>
      </c>
      <c r="G187" s="207" t="s">
        <v>289</v>
      </c>
      <c r="H187" s="254"/>
      <c r="I187" s="209"/>
      <c r="J187" s="210">
        <f>ROUND(I187*H187,2)</f>
        <v>0</v>
      </c>
      <c r="K187" s="206" t="s">
        <v>19</v>
      </c>
      <c r="L187" s="44"/>
      <c r="M187" s="211" t="s">
        <v>19</v>
      </c>
      <c r="N187" s="212" t="s">
        <v>41</v>
      </c>
      <c r="O187" s="84"/>
      <c r="P187" s="213">
        <f>O187*H187</f>
        <v>0</v>
      </c>
      <c r="Q187" s="213">
        <v>0</v>
      </c>
      <c r="R187" s="213">
        <f>Q187*H187</f>
        <v>0</v>
      </c>
      <c r="S187" s="213">
        <v>0</v>
      </c>
      <c r="T187" s="214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15" t="s">
        <v>131</v>
      </c>
      <c r="AT187" s="215" t="s">
        <v>127</v>
      </c>
      <c r="AU187" s="215" t="s">
        <v>80</v>
      </c>
      <c r="AY187" s="17" t="s">
        <v>124</v>
      </c>
      <c r="BE187" s="216">
        <f>IF(N187="základní",J187,0)</f>
        <v>0</v>
      </c>
      <c r="BF187" s="216">
        <f>IF(N187="snížená",J187,0)</f>
        <v>0</v>
      </c>
      <c r="BG187" s="216">
        <f>IF(N187="zákl. přenesená",J187,0)</f>
        <v>0</v>
      </c>
      <c r="BH187" s="216">
        <f>IF(N187="sníž. přenesená",J187,0)</f>
        <v>0</v>
      </c>
      <c r="BI187" s="216">
        <f>IF(N187="nulová",J187,0)</f>
        <v>0</v>
      </c>
      <c r="BJ187" s="17" t="s">
        <v>78</v>
      </c>
      <c r="BK187" s="216">
        <f>ROUND(I187*H187,2)</f>
        <v>0</v>
      </c>
      <c r="BL187" s="17" t="s">
        <v>131</v>
      </c>
      <c r="BM187" s="215" t="s">
        <v>265</v>
      </c>
    </row>
    <row r="188" s="2" customFormat="1">
      <c r="A188" s="38"/>
      <c r="B188" s="39"/>
      <c r="C188" s="40"/>
      <c r="D188" s="217" t="s">
        <v>132</v>
      </c>
      <c r="E188" s="40"/>
      <c r="F188" s="218" t="s">
        <v>306</v>
      </c>
      <c r="G188" s="40"/>
      <c r="H188" s="40"/>
      <c r="I188" s="219"/>
      <c r="J188" s="40"/>
      <c r="K188" s="40"/>
      <c r="L188" s="44"/>
      <c r="M188" s="220"/>
      <c r="N188" s="221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132</v>
      </c>
      <c r="AU188" s="17" t="s">
        <v>80</v>
      </c>
    </row>
    <row r="189" s="12" customFormat="1" ht="22.8" customHeight="1">
      <c r="A189" s="12"/>
      <c r="B189" s="188"/>
      <c r="C189" s="189"/>
      <c r="D189" s="190" t="s">
        <v>69</v>
      </c>
      <c r="E189" s="202" t="s">
        <v>308</v>
      </c>
      <c r="F189" s="202" t="s">
        <v>309</v>
      </c>
      <c r="G189" s="189"/>
      <c r="H189" s="189"/>
      <c r="I189" s="192"/>
      <c r="J189" s="203">
        <f>BK189</f>
        <v>0</v>
      </c>
      <c r="K189" s="189"/>
      <c r="L189" s="194"/>
      <c r="M189" s="195"/>
      <c r="N189" s="196"/>
      <c r="O189" s="196"/>
      <c r="P189" s="197">
        <f>SUM(P190:P191)</f>
        <v>0</v>
      </c>
      <c r="Q189" s="196"/>
      <c r="R189" s="197">
        <f>SUM(R190:R191)</f>
        <v>0</v>
      </c>
      <c r="S189" s="196"/>
      <c r="T189" s="198">
        <f>SUM(T190:T191)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199" t="s">
        <v>145</v>
      </c>
      <c r="AT189" s="200" t="s">
        <v>69</v>
      </c>
      <c r="AU189" s="200" t="s">
        <v>78</v>
      </c>
      <c r="AY189" s="199" t="s">
        <v>124</v>
      </c>
      <c r="BK189" s="201">
        <f>SUM(BK190:BK191)</f>
        <v>0</v>
      </c>
    </row>
    <row r="190" s="2" customFormat="1" ht="16.5" customHeight="1">
      <c r="A190" s="38"/>
      <c r="B190" s="39"/>
      <c r="C190" s="204" t="s">
        <v>266</v>
      </c>
      <c r="D190" s="204" t="s">
        <v>127</v>
      </c>
      <c r="E190" s="205" t="s">
        <v>310</v>
      </c>
      <c r="F190" s="206" t="s">
        <v>309</v>
      </c>
      <c r="G190" s="207" t="s">
        <v>289</v>
      </c>
      <c r="H190" s="254"/>
      <c r="I190" s="209"/>
      <c r="J190" s="210">
        <f>ROUND(I190*H190,2)</f>
        <v>0</v>
      </c>
      <c r="K190" s="206" t="s">
        <v>19</v>
      </c>
      <c r="L190" s="44"/>
      <c r="M190" s="211" t="s">
        <v>19</v>
      </c>
      <c r="N190" s="212" t="s">
        <v>41</v>
      </c>
      <c r="O190" s="84"/>
      <c r="P190" s="213">
        <f>O190*H190</f>
        <v>0</v>
      </c>
      <c r="Q190" s="213">
        <v>0</v>
      </c>
      <c r="R190" s="213">
        <f>Q190*H190</f>
        <v>0</v>
      </c>
      <c r="S190" s="213">
        <v>0</v>
      </c>
      <c r="T190" s="214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15" t="s">
        <v>131</v>
      </c>
      <c r="AT190" s="215" t="s">
        <v>127</v>
      </c>
      <c r="AU190" s="215" t="s">
        <v>80</v>
      </c>
      <c r="AY190" s="17" t="s">
        <v>124</v>
      </c>
      <c r="BE190" s="216">
        <f>IF(N190="základní",J190,0)</f>
        <v>0</v>
      </c>
      <c r="BF190" s="216">
        <f>IF(N190="snížená",J190,0)</f>
        <v>0</v>
      </c>
      <c r="BG190" s="216">
        <f>IF(N190="zákl. přenesená",J190,0)</f>
        <v>0</v>
      </c>
      <c r="BH190" s="216">
        <f>IF(N190="sníž. přenesená",J190,0)</f>
        <v>0</v>
      </c>
      <c r="BI190" s="216">
        <f>IF(N190="nulová",J190,0)</f>
        <v>0</v>
      </c>
      <c r="BJ190" s="17" t="s">
        <v>78</v>
      </c>
      <c r="BK190" s="216">
        <f>ROUND(I190*H190,2)</f>
        <v>0</v>
      </c>
      <c r="BL190" s="17" t="s">
        <v>131</v>
      </c>
      <c r="BM190" s="215" t="s">
        <v>269</v>
      </c>
    </row>
    <row r="191" s="2" customFormat="1">
      <c r="A191" s="38"/>
      <c r="B191" s="39"/>
      <c r="C191" s="40"/>
      <c r="D191" s="217" t="s">
        <v>132</v>
      </c>
      <c r="E191" s="40"/>
      <c r="F191" s="218" t="s">
        <v>309</v>
      </c>
      <c r="G191" s="40"/>
      <c r="H191" s="40"/>
      <c r="I191" s="219"/>
      <c r="J191" s="40"/>
      <c r="K191" s="40"/>
      <c r="L191" s="44"/>
      <c r="M191" s="256"/>
      <c r="N191" s="257"/>
      <c r="O191" s="258"/>
      <c r="P191" s="258"/>
      <c r="Q191" s="258"/>
      <c r="R191" s="258"/>
      <c r="S191" s="258"/>
      <c r="T191" s="259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132</v>
      </c>
      <c r="AU191" s="17" t="s">
        <v>80</v>
      </c>
    </row>
    <row r="192" s="2" customFormat="1" ht="6.96" customHeight="1">
      <c r="A192" s="38"/>
      <c r="B192" s="59"/>
      <c r="C192" s="60"/>
      <c r="D192" s="60"/>
      <c r="E192" s="60"/>
      <c r="F192" s="60"/>
      <c r="G192" s="60"/>
      <c r="H192" s="60"/>
      <c r="I192" s="60"/>
      <c r="J192" s="60"/>
      <c r="K192" s="60"/>
      <c r="L192" s="44"/>
      <c r="M192" s="38"/>
      <c r="O192" s="38"/>
      <c r="P192" s="38"/>
      <c r="Q192" s="38"/>
      <c r="R192" s="38"/>
      <c r="S192" s="38"/>
      <c r="T192" s="38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</row>
  </sheetData>
  <sheetProtection sheet="1" autoFilter="0" formatColumns="0" formatRows="0" objects="1" scenarios="1" spinCount="100000" saltValue="Jgh8fPQN7IKmXiY1+50CMh+EflOw8jq4AWc/o5ta2W2iuqI250HlFYsXVuRF+hYchuYTrUfMxjxLRmgNKr+c4A==" hashValue="mWcBzoO+IbIs3o6mufDoYXBpNg6sg4QlOEDTkP1CW4XDEP6kObtc1xFWkOmbRr5MqkujFeNW3F/IugzU3Padpg==" algorithmName="SHA-512" password="CC35"/>
  <autoFilter ref="C90:K191"/>
  <mergeCells count="9">
    <mergeCell ref="E7:H7"/>
    <mergeCell ref="E9:H9"/>
    <mergeCell ref="E18:H18"/>
    <mergeCell ref="E27:H27"/>
    <mergeCell ref="E48:H48"/>
    <mergeCell ref="E50:H50"/>
    <mergeCell ref="E81:H81"/>
    <mergeCell ref="E83:H8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60" customWidth="1"/>
    <col min="2" max="2" width="1.667969" style="260" customWidth="1"/>
    <col min="3" max="4" width="5" style="260" customWidth="1"/>
    <col min="5" max="5" width="11.66016" style="260" customWidth="1"/>
    <col min="6" max="6" width="9.160156" style="260" customWidth="1"/>
    <col min="7" max="7" width="5" style="260" customWidth="1"/>
    <col min="8" max="8" width="77.83203" style="260" customWidth="1"/>
    <col min="9" max="10" width="20" style="260" customWidth="1"/>
    <col min="11" max="11" width="1.667969" style="260" customWidth="1"/>
  </cols>
  <sheetData>
    <row r="1" s="1" customFormat="1" ht="37.5" customHeight="1"/>
    <row r="2" s="1" customFormat="1" ht="7.5" customHeight="1">
      <c r="B2" s="261"/>
      <c r="C2" s="262"/>
      <c r="D2" s="262"/>
      <c r="E2" s="262"/>
      <c r="F2" s="262"/>
      <c r="G2" s="262"/>
      <c r="H2" s="262"/>
      <c r="I2" s="262"/>
      <c r="J2" s="262"/>
      <c r="K2" s="263"/>
    </row>
    <row r="3" s="15" customFormat="1" ht="45" customHeight="1">
      <c r="B3" s="264"/>
      <c r="C3" s="265" t="s">
        <v>435</v>
      </c>
      <c r="D3" s="265"/>
      <c r="E3" s="265"/>
      <c r="F3" s="265"/>
      <c r="G3" s="265"/>
      <c r="H3" s="265"/>
      <c r="I3" s="265"/>
      <c r="J3" s="265"/>
      <c r="K3" s="266"/>
    </row>
    <row r="4" s="1" customFormat="1" ht="25.5" customHeight="1">
      <c r="B4" s="267"/>
      <c r="C4" s="268" t="s">
        <v>436</v>
      </c>
      <c r="D4" s="268"/>
      <c r="E4" s="268"/>
      <c r="F4" s="268"/>
      <c r="G4" s="268"/>
      <c r="H4" s="268"/>
      <c r="I4" s="268"/>
      <c r="J4" s="268"/>
      <c r="K4" s="269"/>
    </row>
    <row r="5" s="1" customFormat="1" ht="5.25" customHeight="1">
      <c r="B5" s="267"/>
      <c r="C5" s="270"/>
      <c r="D5" s="270"/>
      <c r="E5" s="270"/>
      <c r="F5" s="270"/>
      <c r="G5" s="270"/>
      <c r="H5" s="270"/>
      <c r="I5" s="270"/>
      <c r="J5" s="270"/>
      <c r="K5" s="269"/>
    </row>
    <row r="6" s="1" customFormat="1" ht="15" customHeight="1">
      <c r="B6" s="267"/>
      <c r="C6" s="271" t="s">
        <v>437</v>
      </c>
      <c r="D6" s="271"/>
      <c r="E6" s="271"/>
      <c r="F6" s="271"/>
      <c r="G6" s="271"/>
      <c r="H6" s="271"/>
      <c r="I6" s="271"/>
      <c r="J6" s="271"/>
      <c r="K6" s="269"/>
    </row>
    <row r="7" s="1" customFormat="1" ht="15" customHeight="1">
      <c r="B7" s="272"/>
      <c r="C7" s="271" t="s">
        <v>438</v>
      </c>
      <c r="D7" s="271"/>
      <c r="E7" s="271"/>
      <c r="F7" s="271"/>
      <c r="G7" s="271"/>
      <c r="H7" s="271"/>
      <c r="I7" s="271"/>
      <c r="J7" s="271"/>
      <c r="K7" s="269"/>
    </row>
    <row r="8" s="1" customFormat="1" ht="12.75" customHeight="1">
      <c r="B8" s="272"/>
      <c r="C8" s="271"/>
      <c r="D8" s="271"/>
      <c r="E8" s="271"/>
      <c r="F8" s="271"/>
      <c r="G8" s="271"/>
      <c r="H8" s="271"/>
      <c r="I8" s="271"/>
      <c r="J8" s="271"/>
      <c r="K8" s="269"/>
    </row>
    <row r="9" s="1" customFormat="1" ht="15" customHeight="1">
      <c r="B9" s="272"/>
      <c r="C9" s="271" t="s">
        <v>439</v>
      </c>
      <c r="D9" s="271"/>
      <c r="E9" s="271"/>
      <c r="F9" s="271"/>
      <c r="G9" s="271"/>
      <c r="H9" s="271"/>
      <c r="I9" s="271"/>
      <c r="J9" s="271"/>
      <c r="K9" s="269"/>
    </row>
    <row r="10" s="1" customFormat="1" ht="15" customHeight="1">
      <c r="B10" s="272"/>
      <c r="C10" s="271"/>
      <c r="D10" s="271" t="s">
        <v>440</v>
      </c>
      <c r="E10" s="271"/>
      <c r="F10" s="271"/>
      <c r="G10" s="271"/>
      <c r="H10" s="271"/>
      <c r="I10" s="271"/>
      <c r="J10" s="271"/>
      <c r="K10" s="269"/>
    </row>
    <row r="11" s="1" customFormat="1" ht="15" customHeight="1">
      <c r="B11" s="272"/>
      <c r="C11" s="273"/>
      <c r="D11" s="271" t="s">
        <v>441</v>
      </c>
      <c r="E11" s="271"/>
      <c r="F11" s="271"/>
      <c r="G11" s="271"/>
      <c r="H11" s="271"/>
      <c r="I11" s="271"/>
      <c r="J11" s="271"/>
      <c r="K11" s="269"/>
    </row>
    <row r="12" s="1" customFormat="1" ht="15" customHeight="1">
      <c r="B12" s="272"/>
      <c r="C12" s="273"/>
      <c r="D12" s="271"/>
      <c r="E12" s="271"/>
      <c r="F12" s="271"/>
      <c r="G12" s="271"/>
      <c r="H12" s="271"/>
      <c r="I12" s="271"/>
      <c r="J12" s="271"/>
      <c r="K12" s="269"/>
    </row>
    <row r="13" s="1" customFormat="1" ht="15" customHeight="1">
      <c r="B13" s="272"/>
      <c r="C13" s="273"/>
      <c r="D13" s="274" t="s">
        <v>442</v>
      </c>
      <c r="E13" s="271"/>
      <c r="F13" s="271"/>
      <c r="G13" s="271"/>
      <c r="H13" s="271"/>
      <c r="I13" s="271"/>
      <c r="J13" s="271"/>
      <c r="K13" s="269"/>
    </row>
    <row r="14" s="1" customFormat="1" ht="12.75" customHeight="1">
      <c r="B14" s="272"/>
      <c r="C14" s="273"/>
      <c r="D14" s="273"/>
      <c r="E14" s="273"/>
      <c r="F14" s="273"/>
      <c r="G14" s="273"/>
      <c r="H14" s="273"/>
      <c r="I14" s="273"/>
      <c r="J14" s="273"/>
      <c r="K14" s="269"/>
    </row>
    <row r="15" s="1" customFormat="1" ht="15" customHeight="1">
      <c r="B15" s="272"/>
      <c r="C15" s="273"/>
      <c r="D15" s="271" t="s">
        <v>443</v>
      </c>
      <c r="E15" s="271"/>
      <c r="F15" s="271"/>
      <c r="G15" s="271"/>
      <c r="H15" s="271"/>
      <c r="I15" s="271"/>
      <c r="J15" s="271"/>
      <c r="K15" s="269"/>
    </row>
    <row r="16" s="1" customFormat="1" ht="15" customHeight="1">
      <c r="B16" s="272"/>
      <c r="C16" s="273"/>
      <c r="D16" s="271" t="s">
        <v>444</v>
      </c>
      <c r="E16" s="271"/>
      <c r="F16" s="271"/>
      <c r="G16" s="271"/>
      <c r="H16" s="271"/>
      <c r="I16" s="271"/>
      <c r="J16" s="271"/>
      <c r="K16" s="269"/>
    </row>
    <row r="17" s="1" customFormat="1" ht="15" customHeight="1">
      <c r="B17" s="272"/>
      <c r="C17" s="273"/>
      <c r="D17" s="271" t="s">
        <v>445</v>
      </c>
      <c r="E17" s="271"/>
      <c r="F17" s="271"/>
      <c r="G17" s="271"/>
      <c r="H17" s="271"/>
      <c r="I17" s="271"/>
      <c r="J17" s="271"/>
      <c r="K17" s="269"/>
    </row>
    <row r="18" s="1" customFormat="1" ht="15" customHeight="1">
      <c r="B18" s="272"/>
      <c r="C18" s="273"/>
      <c r="D18" s="273"/>
      <c r="E18" s="275" t="s">
        <v>77</v>
      </c>
      <c r="F18" s="271" t="s">
        <v>446</v>
      </c>
      <c r="G18" s="271"/>
      <c r="H18" s="271"/>
      <c r="I18" s="271"/>
      <c r="J18" s="271"/>
      <c r="K18" s="269"/>
    </row>
    <row r="19" s="1" customFormat="1" ht="15" customHeight="1">
      <c r="B19" s="272"/>
      <c r="C19" s="273"/>
      <c r="D19" s="273"/>
      <c r="E19" s="275" t="s">
        <v>447</v>
      </c>
      <c r="F19" s="271" t="s">
        <v>448</v>
      </c>
      <c r="G19" s="271"/>
      <c r="H19" s="271"/>
      <c r="I19" s="271"/>
      <c r="J19" s="271"/>
      <c r="K19" s="269"/>
    </row>
    <row r="20" s="1" customFormat="1" ht="15" customHeight="1">
      <c r="B20" s="272"/>
      <c r="C20" s="273"/>
      <c r="D20" s="273"/>
      <c r="E20" s="275" t="s">
        <v>449</v>
      </c>
      <c r="F20" s="271" t="s">
        <v>450</v>
      </c>
      <c r="G20" s="271"/>
      <c r="H20" s="271"/>
      <c r="I20" s="271"/>
      <c r="J20" s="271"/>
      <c r="K20" s="269"/>
    </row>
    <row r="21" s="1" customFormat="1" ht="15" customHeight="1">
      <c r="B21" s="272"/>
      <c r="C21" s="273"/>
      <c r="D21" s="273"/>
      <c r="E21" s="275" t="s">
        <v>451</v>
      </c>
      <c r="F21" s="271" t="s">
        <v>452</v>
      </c>
      <c r="G21" s="271"/>
      <c r="H21" s="271"/>
      <c r="I21" s="271"/>
      <c r="J21" s="271"/>
      <c r="K21" s="269"/>
    </row>
    <row r="22" s="1" customFormat="1" ht="15" customHeight="1">
      <c r="B22" s="272"/>
      <c r="C22" s="273"/>
      <c r="D22" s="273"/>
      <c r="E22" s="275" t="s">
        <v>453</v>
      </c>
      <c r="F22" s="271" t="s">
        <v>454</v>
      </c>
      <c r="G22" s="271"/>
      <c r="H22" s="271"/>
      <c r="I22" s="271"/>
      <c r="J22" s="271"/>
      <c r="K22" s="269"/>
    </row>
    <row r="23" s="1" customFormat="1" ht="15" customHeight="1">
      <c r="B23" s="272"/>
      <c r="C23" s="273"/>
      <c r="D23" s="273"/>
      <c r="E23" s="275" t="s">
        <v>455</v>
      </c>
      <c r="F23" s="271" t="s">
        <v>456</v>
      </c>
      <c r="G23" s="271"/>
      <c r="H23" s="271"/>
      <c r="I23" s="271"/>
      <c r="J23" s="271"/>
      <c r="K23" s="269"/>
    </row>
    <row r="24" s="1" customFormat="1" ht="12.75" customHeight="1">
      <c r="B24" s="272"/>
      <c r="C24" s="273"/>
      <c r="D24" s="273"/>
      <c r="E24" s="273"/>
      <c r="F24" s="273"/>
      <c r="G24" s="273"/>
      <c r="H24" s="273"/>
      <c r="I24" s="273"/>
      <c r="J24" s="273"/>
      <c r="K24" s="269"/>
    </row>
    <row r="25" s="1" customFormat="1" ht="15" customHeight="1">
      <c r="B25" s="272"/>
      <c r="C25" s="271" t="s">
        <v>457</v>
      </c>
      <c r="D25" s="271"/>
      <c r="E25" s="271"/>
      <c r="F25" s="271"/>
      <c r="G25" s="271"/>
      <c r="H25" s="271"/>
      <c r="I25" s="271"/>
      <c r="J25" s="271"/>
      <c r="K25" s="269"/>
    </row>
    <row r="26" s="1" customFormat="1" ht="15" customHeight="1">
      <c r="B26" s="272"/>
      <c r="C26" s="271" t="s">
        <v>458</v>
      </c>
      <c r="D26" s="271"/>
      <c r="E26" s="271"/>
      <c r="F26" s="271"/>
      <c r="G26" s="271"/>
      <c r="H26" s="271"/>
      <c r="I26" s="271"/>
      <c r="J26" s="271"/>
      <c r="K26" s="269"/>
    </row>
    <row r="27" s="1" customFormat="1" ht="15" customHeight="1">
      <c r="B27" s="272"/>
      <c r="C27" s="271"/>
      <c r="D27" s="271" t="s">
        <v>459</v>
      </c>
      <c r="E27" s="271"/>
      <c r="F27" s="271"/>
      <c r="G27" s="271"/>
      <c r="H27" s="271"/>
      <c r="I27" s="271"/>
      <c r="J27" s="271"/>
      <c r="K27" s="269"/>
    </row>
    <row r="28" s="1" customFormat="1" ht="15" customHeight="1">
      <c r="B28" s="272"/>
      <c r="C28" s="273"/>
      <c r="D28" s="271" t="s">
        <v>460</v>
      </c>
      <c r="E28" s="271"/>
      <c r="F28" s="271"/>
      <c r="G28" s="271"/>
      <c r="H28" s="271"/>
      <c r="I28" s="271"/>
      <c r="J28" s="271"/>
      <c r="K28" s="269"/>
    </row>
    <row r="29" s="1" customFormat="1" ht="12.75" customHeight="1">
      <c r="B29" s="272"/>
      <c r="C29" s="273"/>
      <c r="D29" s="273"/>
      <c r="E29" s="273"/>
      <c r="F29" s="273"/>
      <c r="G29" s="273"/>
      <c r="H29" s="273"/>
      <c r="I29" s="273"/>
      <c r="J29" s="273"/>
      <c r="K29" s="269"/>
    </row>
    <row r="30" s="1" customFormat="1" ht="15" customHeight="1">
      <c r="B30" s="272"/>
      <c r="C30" s="273"/>
      <c r="D30" s="271" t="s">
        <v>461</v>
      </c>
      <c r="E30" s="271"/>
      <c r="F30" s="271"/>
      <c r="G30" s="271"/>
      <c r="H30" s="271"/>
      <c r="I30" s="271"/>
      <c r="J30" s="271"/>
      <c r="K30" s="269"/>
    </row>
    <row r="31" s="1" customFormat="1" ht="15" customHeight="1">
      <c r="B31" s="272"/>
      <c r="C31" s="273"/>
      <c r="D31" s="271" t="s">
        <v>462</v>
      </c>
      <c r="E31" s="271"/>
      <c r="F31" s="271"/>
      <c r="G31" s="271"/>
      <c r="H31" s="271"/>
      <c r="I31" s="271"/>
      <c r="J31" s="271"/>
      <c r="K31" s="269"/>
    </row>
    <row r="32" s="1" customFormat="1" ht="12.75" customHeight="1">
      <c r="B32" s="272"/>
      <c r="C32" s="273"/>
      <c r="D32" s="273"/>
      <c r="E32" s="273"/>
      <c r="F32" s="273"/>
      <c r="G32" s="273"/>
      <c r="H32" s="273"/>
      <c r="I32" s="273"/>
      <c r="J32" s="273"/>
      <c r="K32" s="269"/>
    </row>
    <row r="33" s="1" customFormat="1" ht="15" customHeight="1">
      <c r="B33" s="272"/>
      <c r="C33" s="273"/>
      <c r="D33" s="271" t="s">
        <v>463</v>
      </c>
      <c r="E33" s="271"/>
      <c r="F33" s="271"/>
      <c r="G33" s="271"/>
      <c r="H33" s="271"/>
      <c r="I33" s="271"/>
      <c r="J33" s="271"/>
      <c r="K33" s="269"/>
    </row>
    <row r="34" s="1" customFormat="1" ht="15" customHeight="1">
      <c r="B34" s="272"/>
      <c r="C34" s="273"/>
      <c r="D34" s="271" t="s">
        <v>464</v>
      </c>
      <c r="E34" s="271"/>
      <c r="F34" s="271"/>
      <c r="G34" s="271"/>
      <c r="H34" s="271"/>
      <c r="I34" s="271"/>
      <c r="J34" s="271"/>
      <c r="K34" s="269"/>
    </row>
    <row r="35" s="1" customFormat="1" ht="15" customHeight="1">
      <c r="B35" s="272"/>
      <c r="C35" s="273"/>
      <c r="D35" s="271" t="s">
        <v>465</v>
      </c>
      <c r="E35" s="271"/>
      <c r="F35" s="271"/>
      <c r="G35" s="271"/>
      <c r="H35" s="271"/>
      <c r="I35" s="271"/>
      <c r="J35" s="271"/>
      <c r="K35" s="269"/>
    </row>
    <row r="36" s="1" customFormat="1" ht="15" customHeight="1">
      <c r="B36" s="272"/>
      <c r="C36" s="273"/>
      <c r="D36" s="271"/>
      <c r="E36" s="274" t="s">
        <v>110</v>
      </c>
      <c r="F36" s="271"/>
      <c r="G36" s="271" t="s">
        <v>466</v>
      </c>
      <c r="H36" s="271"/>
      <c r="I36" s="271"/>
      <c r="J36" s="271"/>
      <c r="K36" s="269"/>
    </row>
    <row r="37" s="1" customFormat="1" ht="30.75" customHeight="1">
      <c r="B37" s="272"/>
      <c r="C37" s="273"/>
      <c r="D37" s="271"/>
      <c r="E37" s="274" t="s">
        <v>467</v>
      </c>
      <c r="F37" s="271"/>
      <c r="G37" s="271" t="s">
        <v>468</v>
      </c>
      <c r="H37" s="271"/>
      <c r="I37" s="271"/>
      <c r="J37" s="271"/>
      <c r="K37" s="269"/>
    </row>
    <row r="38" s="1" customFormat="1" ht="15" customHeight="1">
      <c r="B38" s="272"/>
      <c r="C38" s="273"/>
      <c r="D38" s="271"/>
      <c r="E38" s="274" t="s">
        <v>51</v>
      </c>
      <c r="F38" s="271"/>
      <c r="G38" s="271" t="s">
        <v>469</v>
      </c>
      <c r="H38" s="271"/>
      <c r="I38" s="271"/>
      <c r="J38" s="271"/>
      <c r="K38" s="269"/>
    </row>
    <row r="39" s="1" customFormat="1" ht="15" customHeight="1">
      <c r="B39" s="272"/>
      <c r="C39" s="273"/>
      <c r="D39" s="271"/>
      <c r="E39" s="274" t="s">
        <v>52</v>
      </c>
      <c r="F39" s="271"/>
      <c r="G39" s="271" t="s">
        <v>470</v>
      </c>
      <c r="H39" s="271"/>
      <c r="I39" s="271"/>
      <c r="J39" s="271"/>
      <c r="K39" s="269"/>
    </row>
    <row r="40" s="1" customFormat="1" ht="15" customHeight="1">
      <c r="B40" s="272"/>
      <c r="C40" s="273"/>
      <c r="D40" s="271"/>
      <c r="E40" s="274" t="s">
        <v>111</v>
      </c>
      <c r="F40" s="271"/>
      <c r="G40" s="271" t="s">
        <v>471</v>
      </c>
      <c r="H40" s="271"/>
      <c r="I40" s="271"/>
      <c r="J40" s="271"/>
      <c r="K40" s="269"/>
    </row>
    <row r="41" s="1" customFormat="1" ht="15" customHeight="1">
      <c r="B41" s="272"/>
      <c r="C41" s="273"/>
      <c r="D41" s="271"/>
      <c r="E41" s="274" t="s">
        <v>112</v>
      </c>
      <c r="F41" s="271"/>
      <c r="G41" s="271" t="s">
        <v>472</v>
      </c>
      <c r="H41" s="271"/>
      <c r="I41" s="271"/>
      <c r="J41" s="271"/>
      <c r="K41" s="269"/>
    </row>
    <row r="42" s="1" customFormat="1" ht="15" customHeight="1">
      <c r="B42" s="272"/>
      <c r="C42" s="273"/>
      <c r="D42" s="271"/>
      <c r="E42" s="274" t="s">
        <v>473</v>
      </c>
      <c r="F42" s="271"/>
      <c r="G42" s="271" t="s">
        <v>474</v>
      </c>
      <c r="H42" s="271"/>
      <c r="I42" s="271"/>
      <c r="J42" s="271"/>
      <c r="K42" s="269"/>
    </row>
    <row r="43" s="1" customFormat="1" ht="15" customHeight="1">
      <c r="B43" s="272"/>
      <c r="C43" s="273"/>
      <c r="D43" s="271"/>
      <c r="E43" s="274"/>
      <c r="F43" s="271"/>
      <c r="G43" s="271" t="s">
        <v>475</v>
      </c>
      <c r="H43" s="271"/>
      <c r="I43" s="271"/>
      <c r="J43" s="271"/>
      <c r="K43" s="269"/>
    </row>
    <row r="44" s="1" customFormat="1" ht="15" customHeight="1">
      <c r="B44" s="272"/>
      <c r="C44" s="273"/>
      <c r="D44" s="271"/>
      <c r="E44" s="274" t="s">
        <v>476</v>
      </c>
      <c r="F44" s="271"/>
      <c r="G44" s="271" t="s">
        <v>477</v>
      </c>
      <c r="H44" s="271"/>
      <c r="I44" s="271"/>
      <c r="J44" s="271"/>
      <c r="K44" s="269"/>
    </row>
    <row r="45" s="1" customFormat="1" ht="15" customHeight="1">
      <c r="B45" s="272"/>
      <c r="C45" s="273"/>
      <c r="D45" s="271"/>
      <c r="E45" s="274" t="s">
        <v>114</v>
      </c>
      <c r="F45" s="271"/>
      <c r="G45" s="271" t="s">
        <v>478</v>
      </c>
      <c r="H45" s="271"/>
      <c r="I45" s="271"/>
      <c r="J45" s="271"/>
      <c r="K45" s="269"/>
    </row>
    <row r="46" s="1" customFormat="1" ht="12.75" customHeight="1">
      <c r="B46" s="272"/>
      <c r="C46" s="273"/>
      <c r="D46" s="271"/>
      <c r="E46" s="271"/>
      <c r="F46" s="271"/>
      <c r="G46" s="271"/>
      <c r="H46" s="271"/>
      <c r="I46" s="271"/>
      <c r="J46" s="271"/>
      <c r="K46" s="269"/>
    </row>
    <row r="47" s="1" customFormat="1" ht="15" customHeight="1">
      <c r="B47" s="272"/>
      <c r="C47" s="273"/>
      <c r="D47" s="271" t="s">
        <v>479</v>
      </c>
      <c r="E47" s="271"/>
      <c r="F47" s="271"/>
      <c r="G47" s="271"/>
      <c r="H47" s="271"/>
      <c r="I47" s="271"/>
      <c r="J47" s="271"/>
      <c r="K47" s="269"/>
    </row>
    <row r="48" s="1" customFormat="1" ht="15" customHeight="1">
      <c r="B48" s="272"/>
      <c r="C48" s="273"/>
      <c r="D48" s="273"/>
      <c r="E48" s="271" t="s">
        <v>480</v>
      </c>
      <c r="F48" s="271"/>
      <c r="G48" s="271"/>
      <c r="H48" s="271"/>
      <c r="I48" s="271"/>
      <c r="J48" s="271"/>
      <c r="K48" s="269"/>
    </row>
    <row r="49" s="1" customFormat="1" ht="15" customHeight="1">
      <c r="B49" s="272"/>
      <c r="C49" s="273"/>
      <c r="D49" s="273"/>
      <c r="E49" s="271" t="s">
        <v>481</v>
      </c>
      <c r="F49" s="271"/>
      <c r="G49" s="271"/>
      <c r="H49" s="271"/>
      <c r="I49" s="271"/>
      <c r="J49" s="271"/>
      <c r="K49" s="269"/>
    </row>
    <row r="50" s="1" customFormat="1" ht="15" customHeight="1">
      <c r="B50" s="272"/>
      <c r="C50" s="273"/>
      <c r="D50" s="273"/>
      <c r="E50" s="271" t="s">
        <v>482</v>
      </c>
      <c r="F50" s="271"/>
      <c r="G50" s="271"/>
      <c r="H50" s="271"/>
      <c r="I50" s="271"/>
      <c r="J50" s="271"/>
      <c r="K50" s="269"/>
    </row>
    <row r="51" s="1" customFormat="1" ht="15" customHeight="1">
      <c r="B51" s="272"/>
      <c r="C51" s="273"/>
      <c r="D51" s="271" t="s">
        <v>483</v>
      </c>
      <c r="E51" s="271"/>
      <c r="F51" s="271"/>
      <c r="G51" s="271"/>
      <c r="H51" s="271"/>
      <c r="I51" s="271"/>
      <c r="J51" s="271"/>
      <c r="K51" s="269"/>
    </row>
    <row r="52" s="1" customFormat="1" ht="25.5" customHeight="1">
      <c r="B52" s="267"/>
      <c r="C52" s="268" t="s">
        <v>484</v>
      </c>
      <c r="D52" s="268"/>
      <c r="E52" s="268"/>
      <c r="F52" s="268"/>
      <c r="G52" s="268"/>
      <c r="H52" s="268"/>
      <c r="I52" s="268"/>
      <c r="J52" s="268"/>
      <c r="K52" s="269"/>
    </row>
    <row r="53" s="1" customFormat="1" ht="5.25" customHeight="1">
      <c r="B53" s="267"/>
      <c r="C53" s="270"/>
      <c r="D53" s="270"/>
      <c r="E53" s="270"/>
      <c r="F53" s="270"/>
      <c r="G53" s="270"/>
      <c r="H53" s="270"/>
      <c r="I53" s="270"/>
      <c r="J53" s="270"/>
      <c r="K53" s="269"/>
    </row>
    <row r="54" s="1" customFormat="1" ht="15" customHeight="1">
      <c r="B54" s="267"/>
      <c r="C54" s="271" t="s">
        <v>485</v>
      </c>
      <c r="D54" s="271"/>
      <c r="E54" s="271"/>
      <c r="F54" s="271"/>
      <c r="G54" s="271"/>
      <c r="H54" s="271"/>
      <c r="I54" s="271"/>
      <c r="J54" s="271"/>
      <c r="K54" s="269"/>
    </row>
    <row r="55" s="1" customFormat="1" ht="15" customHeight="1">
      <c r="B55" s="267"/>
      <c r="C55" s="271" t="s">
        <v>486</v>
      </c>
      <c r="D55" s="271"/>
      <c r="E55" s="271"/>
      <c r="F55" s="271"/>
      <c r="G55" s="271"/>
      <c r="H55" s="271"/>
      <c r="I55" s="271"/>
      <c r="J55" s="271"/>
      <c r="K55" s="269"/>
    </row>
    <row r="56" s="1" customFormat="1" ht="12.75" customHeight="1">
      <c r="B56" s="267"/>
      <c r="C56" s="271"/>
      <c r="D56" s="271"/>
      <c r="E56" s="271"/>
      <c r="F56" s="271"/>
      <c r="G56" s="271"/>
      <c r="H56" s="271"/>
      <c r="I56" s="271"/>
      <c r="J56" s="271"/>
      <c r="K56" s="269"/>
    </row>
    <row r="57" s="1" customFormat="1" ht="15" customHeight="1">
      <c r="B57" s="267"/>
      <c r="C57" s="271" t="s">
        <v>487</v>
      </c>
      <c r="D57" s="271"/>
      <c r="E57" s="271"/>
      <c r="F57" s="271"/>
      <c r="G57" s="271"/>
      <c r="H57" s="271"/>
      <c r="I57" s="271"/>
      <c r="J57" s="271"/>
      <c r="K57" s="269"/>
    </row>
    <row r="58" s="1" customFormat="1" ht="15" customHeight="1">
      <c r="B58" s="267"/>
      <c r="C58" s="273"/>
      <c r="D58" s="271" t="s">
        <v>488</v>
      </c>
      <c r="E58" s="271"/>
      <c r="F58" s="271"/>
      <c r="G58" s="271"/>
      <c r="H58" s="271"/>
      <c r="I58" s="271"/>
      <c r="J58" s="271"/>
      <c r="K58" s="269"/>
    </row>
    <row r="59" s="1" customFormat="1" ht="15" customHeight="1">
      <c r="B59" s="267"/>
      <c r="C59" s="273"/>
      <c r="D59" s="271" t="s">
        <v>489</v>
      </c>
      <c r="E59" s="271"/>
      <c r="F59" s="271"/>
      <c r="G59" s="271"/>
      <c r="H59" s="271"/>
      <c r="I59" s="271"/>
      <c r="J59" s="271"/>
      <c r="K59" s="269"/>
    </row>
    <row r="60" s="1" customFormat="1" ht="15" customHeight="1">
      <c r="B60" s="267"/>
      <c r="C60" s="273"/>
      <c r="D60" s="271" t="s">
        <v>490</v>
      </c>
      <c r="E60" s="271"/>
      <c r="F60" s="271"/>
      <c r="G60" s="271"/>
      <c r="H60" s="271"/>
      <c r="I60" s="271"/>
      <c r="J60" s="271"/>
      <c r="K60" s="269"/>
    </row>
    <row r="61" s="1" customFormat="1" ht="15" customHeight="1">
      <c r="B61" s="267"/>
      <c r="C61" s="273"/>
      <c r="D61" s="271" t="s">
        <v>491</v>
      </c>
      <c r="E61" s="271"/>
      <c r="F61" s="271"/>
      <c r="G61" s="271"/>
      <c r="H61" s="271"/>
      <c r="I61" s="271"/>
      <c r="J61" s="271"/>
      <c r="K61" s="269"/>
    </row>
    <row r="62" s="1" customFormat="1" ht="15" customHeight="1">
      <c r="B62" s="267"/>
      <c r="C62" s="273"/>
      <c r="D62" s="276" t="s">
        <v>492</v>
      </c>
      <c r="E62" s="276"/>
      <c r="F62" s="276"/>
      <c r="G62" s="276"/>
      <c r="H62" s="276"/>
      <c r="I62" s="276"/>
      <c r="J62" s="276"/>
      <c r="K62" s="269"/>
    </row>
    <row r="63" s="1" customFormat="1" ht="15" customHeight="1">
      <c r="B63" s="267"/>
      <c r="C63" s="273"/>
      <c r="D63" s="271" t="s">
        <v>493</v>
      </c>
      <c r="E63" s="271"/>
      <c r="F63" s="271"/>
      <c r="G63" s="271"/>
      <c r="H63" s="271"/>
      <c r="I63" s="271"/>
      <c r="J63" s="271"/>
      <c r="K63" s="269"/>
    </row>
    <row r="64" s="1" customFormat="1" ht="12.75" customHeight="1">
      <c r="B64" s="267"/>
      <c r="C64" s="273"/>
      <c r="D64" s="273"/>
      <c r="E64" s="277"/>
      <c r="F64" s="273"/>
      <c r="G64" s="273"/>
      <c r="H64" s="273"/>
      <c r="I64" s="273"/>
      <c r="J64" s="273"/>
      <c r="K64" s="269"/>
    </row>
    <row r="65" s="1" customFormat="1" ht="15" customHeight="1">
      <c r="B65" s="267"/>
      <c r="C65" s="273"/>
      <c r="D65" s="271" t="s">
        <v>494</v>
      </c>
      <c r="E65" s="271"/>
      <c r="F65" s="271"/>
      <c r="G65" s="271"/>
      <c r="H65" s="271"/>
      <c r="I65" s="271"/>
      <c r="J65" s="271"/>
      <c r="K65" s="269"/>
    </row>
    <row r="66" s="1" customFormat="1" ht="15" customHeight="1">
      <c r="B66" s="267"/>
      <c r="C66" s="273"/>
      <c r="D66" s="276" t="s">
        <v>495</v>
      </c>
      <c r="E66" s="276"/>
      <c r="F66" s="276"/>
      <c r="G66" s="276"/>
      <c r="H66" s="276"/>
      <c r="I66" s="276"/>
      <c r="J66" s="276"/>
      <c r="K66" s="269"/>
    </row>
    <row r="67" s="1" customFormat="1" ht="15" customHeight="1">
      <c r="B67" s="267"/>
      <c r="C67" s="273"/>
      <c r="D67" s="271" t="s">
        <v>496</v>
      </c>
      <c r="E67" s="271"/>
      <c r="F67" s="271"/>
      <c r="G67" s="271"/>
      <c r="H67" s="271"/>
      <c r="I67" s="271"/>
      <c r="J67" s="271"/>
      <c r="K67" s="269"/>
    </row>
    <row r="68" s="1" customFormat="1" ht="15" customHeight="1">
      <c r="B68" s="267"/>
      <c r="C68" s="273"/>
      <c r="D68" s="271" t="s">
        <v>497</v>
      </c>
      <c r="E68" s="271"/>
      <c r="F68" s="271"/>
      <c r="G68" s="271"/>
      <c r="H68" s="271"/>
      <c r="I68" s="271"/>
      <c r="J68" s="271"/>
      <c r="K68" s="269"/>
    </row>
    <row r="69" s="1" customFormat="1" ht="15" customHeight="1">
      <c r="B69" s="267"/>
      <c r="C69" s="273"/>
      <c r="D69" s="271" t="s">
        <v>498</v>
      </c>
      <c r="E69" s="271"/>
      <c r="F69" s="271"/>
      <c r="G69" s="271"/>
      <c r="H69" s="271"/>
      <c r="I69" s="271"/>
      <c r="J69" s="271"/>
      <c r="K69" s="269"/>
    </row>
    <row r="70" s="1" customFormat="1" ht="15" customHeight="1">
      <c r="B70" s="267"/>
      <c r="C70" s="273"/>
      <c r="D70" s="271" t="s">
        <v>499</v>
      </c>
      <c r="E70" s="271"/>
      <c r="F70" s="271"/>
      <c r="G70" s="271"/>
      <c r="H70" s="271"/>
      <c r="I70" s="271"/>
      <c r="J70" s="271"/>
      <c r="K70" s="269"/>
    </row>
    <row r="71" s="1" customFormat="1" ht="12.75" customHeight="1">
      <c r="B71" s="278"/>
      <c r="C71" s="279"/>
      <c r="D71" s="279"/>
      <c r="E71" s="279"/>
      <c r="F71" s="279"/>
      <c r="G71" s="279"/>
      <c r="H71" s="279"/>
      <c r="I71" s="279"/>
      <c r="J71" s="279"/>
      <c r="K71" s="280"/>
    </row>
    <row r="72" s="1" customFormat="1" ht="18.75" customHeight="1">
      <c r="B72" s="281"/>
      <c r="C72" s="281"/>
      <c r="D72" s="281"/>
      <c r="E72" s="281"/>
      <c r="F72" s="281"/>
      <c r="G72" s="281"/>
      <c r="H72" s="281"/>
      <c r="I72" s="281"/>
      <c r="J72" s="281"/>
      <c r="K72" s="282"/>
    </row>
    <row r="73" s="1" customFormat="1" ht="18.75" customHeight="1">
      <c r="B73" s="282"/>
      <c r="C73" s="282"/>
      <c r="D73" s="282"/>
      <c r="E73" s="282"/>
      <c r="F73" s="282"/>
      <c r="G73" s="282"/>
      <c r="H73" s="282"/>
      <c r="I73" s="282"/>
      <c r="J73" s="282"/>
      <c r="K73" s="282"/>
    </row>
    <row r="74" s="1" customFormat="1" ht="7.5" customHeight="1">
      <c r="B74" s="283"/>
      <c r="C74" s="284"/>
      <c r="D74" s="284"/>
      <c r="E74" s="284"/>
      <c r="F74" s="284"/>
      <c r="G74" s="284"/>
      <c r="H74" s="284"/>
      <c r="I74" s="284"/>
      <c r="J74" s="284"/>
      <c r="K74" s="285"/>
    </row>
    <row r="75" s="1" customFormat="1" ht="45" customHeight="1">
      <c r="B75" s="286"/>
      <c r="C75" s="287" t="s">
        <v>500</v>
      </c>
      <c r="D75" s="287"/>
      <c r="E75" s="287"/>
      <c r="F75" s="287"/>
      <c r="G75" s="287"/>
      <c r="H75" s="287"/>
      <c r="I75" s="287"/>
      <c r="J75" s="287"/>
      <c r="K75" s="288"/>
    </row>
    <row r="76" s="1" customFormat="1" ht="17.25" customHeight="1">
      <c r="B76" s="286"/>
      <c r="C76" s="289" t="s">
        <v>501</v>
      </c>
      <c r="D76" s="289"/>
      <c r="E76" s="289"/>
      <c r="F76" s="289" t="s">
        <v>502</v>
      </c>
      <c r="G76" s="290"/>
      <c r="H76" s="289" t="s">
        <v>52</v>
      </c>
      <c r="I76" s="289" t="s">
        <v>55</v>
      </c>
      <c r="J76" s="289" t="s">
        <v>503</v>
      </c>
      <c r="K76" s="288"/>
    </row>
    <row r="77" s="1" customFormat="1" ht="17.25" customHeight="1">
      <c r="B77" s="286"/>
      <c r="C77" s="291" t="s">
        <v>504</v>
      </c>
      <c r="D77" s="291"/>
      <c r="E77" s="291"/>
      <c r="F77" s="292" t="s">
        <v>505</v>
      </c>
      <c r="G77" s="293"/>
      <c r="H77" s="291"/>
      <c r="I77" s="291"/>
      <c r="J77" s="291" t="s">
        <v>506</v>
      </c>
      <c r="K77" s="288"/>
    </row>
    <row r="78" s="1" customFormat="1" ht="5.25" customHeight="1">
      <c r="B78" s="286"/>
      <c r="C78" s="294"/>
      <c r="D78" s="294"/>
      <c r="E78" s="294"/>
      <c r="F78" s="294"/>
      <c r="G78" s="295"/>
      <c r="H78" s="294"/>
      <c r="I78" s="294"/>
      <c r="J78" s="294"/>
      <c r="K78" s="288"/>
    </row>
    <row r="79" s="1" customFormat="1" ht="15" customHeight="1">
      <c r="B79" s="286"/>
      <c r="C79" s="274" t="s">
        <v>51</v>
      </c>
      <c r="D79" s="296"/>
      <c r="E79" s="296"/>
      <c r="F79" s="297" t="s">
        <v>507</v>
      </c>
      <c r="G79" s="298"/>
      <c r="H79" s="274" t="s">
        <v>508</v>
      </c>
      <c r="I79" s="274" t="s">
        <v>509</v>
      </c>
      <c r="J79" s="274">
        <v>20</v>
      </c>
      <c r="K79" s="288"/>
    </row>
    <row r="80" s="1" customFormat="1" ht="15" customHeight="1">
      <c r="B80" s="286"/>
      <c r="C80" s="274" t="s">
        <v>510</v>
      </c>
      <c r="D80" s="274"/>
      <c r="E80" s="274"/>
      <c r="F80" s="297" t="s">
        <v>507</v>
      </c>
      <c r="G80" s="298"/>
      <c r="H80" s="274" t="s">
        <v>511</v>
      </c>
      <c r="I80" s="274" t="s">
        <v>509</v>
      </c>
      <c r="J80" s="274">
        <v>120</v>
      </c>
      <c r="K80" s="288"/>
    </row>
    <row r="81" s="1" customFormat="1" ht="15" customHeight="1">
      <c r="B81" s="299"/>
      <c r="C81" s="274" t="s">
        <v>512</v>
      </c>
      <c r="D81" s="274"/>
      <c r="E81" s="274"/>
      <c r="F81" s="297" t="s">
        <v>513</v>
      </c>
      <c r="G81" s="298"/>
      <c r="H81" s="274" t="s">
        <v>514</v>
      </c>
      <c r="I81" s="274" t="s">
        <v>509</v>
      </c>
      <c r="J81" s="274">
        <v>50</v>
      </c>
      <c r="K81" s="288"/>
    </row>
    <row r="82" s="1" customFormat="1" ht="15" customHeight="1">
      <c r="B82" s="299"/>
      <c r="C82" s="274" t="s">
        <v>515</v>
      </c>
      <c r="D82" s="274"/>
      <c r="E82" s="274"/>
      <c r="F82" s="297" t="s">
        <v>507</v>
      </c>
      <c r="G82" s="298"/>
      <c r="H82" s="274" t="s">
        <v>516</v>
      </c>
      <c r="I82" s="274" t="s">
        <v>517</v>
      </c>
      <c r="J82" s="274"/>
      <c r="K82" s="288"/>
    </row>
    <row r="83" s="1" customFormat="1" ht="15" customHeight="1">
      <c r="B83" s="299"/>
      <c r="C83" s="300" t="s">
        <v>518</v>
      </c>
      <c r="D83" s="300"/>
      <c r="E83" s="300"/>
      <c r="F83" s="301" t="s">
        <v>513</v>
      </c>
      <c r="G83" s="300"/>
      <c r="H83" s="300" t="s">
        <v>519</v>
      </c>
      <c r="I83" s="300" t="s">
        <v>509</v>
      </c>
      <c r="J83" s="300">
        <v>15</v>
      </c>
      <c r="K83" s="288"/>
    </row>
    <row r="84" s="1" customFormat="1" ht="15" customHeight="1">
      <c r="B84" s="299"/>
      <c r="C84" s="300" t="s">
        <v>520</v>
      </c>
      <c r="D84" s="300"/>
      <c r="E84" s="300"/>
      <c r="F84" s="301" t="s">
        <v>513</v>
      </c>
      <c r="G84" s="300"/>
      <c r="H84" s="300" t="s">
        <v>521</v>
      </c>
      <c r="I84" s="300" t="s">
        <v>509</v>
      </c>
      <c r="J84" s="300">
        <v>15</v>
      </c>
      <c r="K84" s="288"/>
    </row>
    <row r="85" s="1" customFormat="1" ht="15" customHeight="1">
      <c r="B85" s="299"/>
      <c r="C85" s="300" t="s">
        <v>522</v>
      </c>
      <c r="D85" s="300"/>
      <c r="E85" s="300"/>
      <c r="F85" s="301" t="s">
        <v>513</v>
      </c>
      <c r="G85" s="300"/>
      <c r="H85" s="300" t="s">
        <v>523</v>
      </c>
      <c r="I85" s="300" t="s">
        <v>509</v>
      </c>
      <c r="J85" s="300">
        <v>20</v>
      </c>
      <c r="K85" s="288"/>
    </row>
    <row r="86" s="1" customFormat="1" ht="15" customHeight="1">
      <c r="B86" s="299"/>
      <c r="C86" s="300" t="s">
        <v>524</v>
      </c>
      <c r="D86" s="300"/>
      <c r="E86" s="300"/>
      <c r="F86" s="301" t="s">
        <v>513</v>
      </c>
      <c r="G86" s="300"/>
      <c r="H86" s="300" t="s">
        <v>525</v>
      </c>
      <c r="I86" s="300" t="s">
        <v>509</v>
      </c>
      <c r="J86" s="300">
        <v>20</v>
      </c>
      <c r="K86" s="288"/>
    </row>
    <row r="87" s="1" customFormat="1" ht="15" customHeight="1">
      <c r="B87" s="299"/>
      <c r="C87" s="274" t="s">
        <v>526</v>
      </c>
      <c r="D87" s="274"/>
      <c r="E87" s="274"/>
      <c r="F87" s="297" t="s">
        <v>513</v>
      </c>
      <c r="G87" s="298"/>
      <c r="H87" s="274" t="s">
        <v>527</v>
      </c>
      <c r="I87" s="274" t="s">
        <v>509</v>
      </c>
      <c r="J87" s="274">
        <v>50</v>
      </c>
      <c r="K87" s="288"/>
    </row>
    <row r="88" s="1" customFormat="1" ht="15" customHeight="1">
      <c r="B88" s="299"/>
      <c r="C88" s="274" t="s">
        <v>528</v>
      </c>
      <c r="D88" s="274"/>
      <c r="E88" s="274"/>
      <c r="F88" s="297" t="s">
        <v>513</v>
      </c>
      <c r="G88" s="298"/>
      <c r="H88" s="274" t="s">
        <v>529</v>
      </c>
      <c r="I88" s="274" t="s">
        <v>509</v>
      </c>
      <c r="J88" s="274">
        <v>20</v>
      </c>
      <c r="K88" s="288"/>
    </row>
    <row r="89" s="1" customFormat="1" ht="15" customHeight="1">
      <c r="B89" s="299"/>
      <c r="C89" s="274" t="s">
        <v>530</v>
      </c>
      <c r="D89" s="274"/>
      <c r="E89" s="274"/>
      <c r="F89" s="297" t="s">
        <v>513</v>
      </c>
      <c r="G89" s="298"/>
      <c r="H89" s="274" t="s">
        <v>531</v>
      </c>
      <c r="I89" s="274" t="s">
        <v>509</v>
      </c>
      <c r="J89" s="274">
        <v>20</v>
      </c>
      <c r="K89" s="288"/>
    </row>
    <row r="90" s="1" customFormat="1" ht="15" customHeight="1">
      <c r="B90" s="299"/>
      <c r="C90" s="274" t="s">
        <v>532</v>
      </c>
      <c r="D90" s="274"/>
      <c r="E90" s="274"/>
      <c r="F90" s="297" t="s">
        <v>513</v>
      </c>
      <c r="G90" s="298"/>
      <c r="H90" s="274" t="s">
        <v>533</v>
      </c>
      <c r="I90" s="274" t="s">
        <v>509</v>
      </c>
      <c r="J90" s="274">
        <v>50</v>
      </c>
      <c r="K90" s="288"/>
    </row>
    <row r="91" s="1" customFormat="1" ht="15" customHeight="1">
      <c r="B91" s="299"/>
      <c r="C91" s="274" t="s">
        <v>534</v>
      </c>
      <c r="D91" s="274"/>
      <c r="E91" s="274"/>
      <c r="F91" s="297" t="s">
        <v>513</v>
      </c>
      <c r="G91" s="298"/>
      <c r="H91" s="274" t="s">
        <v>534</v>
      </c>
      <c r="I91" s="274" t="s">
        <v>509</v>
      </c>
      <c r="J91" s="274">
        <v>50</v>
      </c>
      <c r="K91" s="288"/>
    </row>
    <row r="92" s="1" customFormat="1" ht="15" customHeight="1">
      <c r="B92" s="299"/>
      <c r="C92" s="274" t="s">
        <v>535</v>
      </c>
      <c r="D92" s="274"/>
      <c r="E92" s="274"/>
      <c r="F92" s="297" t="s">
        <v>513</v>
      </c>
      <c r="G92" s="298"/>
      <c r="H92" s="274" t="s">
        <v>536</v>
      </c>
      <c r="I92" s="274" t="s">
        <v>509</v>
      </c>
      <c r="J92" s="274">
        <v>255</v>
      </c>
      <c r="K92" s="288"/>
    </row>
    <row r="93" s="1" customFormat="1" ht="15" customHeight="1">
      <c r="B93" s="299"/>
      <c r="C93" s="274" t="s">
        <v>537</v>
      </c>
      <c r="D93" s="274"/>
      <c r="E93" s="274"/>
      <c r="F93" s="297" t="s">
        <v>507</v>
      </c>
      <c r="G93" s="298"/>
      <c r="H93" s="274" t="s">
        <v>538</v>
      </c>
      <c r="I93" s="274" t="s">
        <v>539</v>
      </c>
      <c r="J93" s="274"/>
      <c r="K93" s="288"/>
    </row>
    <row r="94" s="1" customFormat="1" ht="15" customHeight="1">
      <c r="B94" s="299"/>
      <c r="C94" s="274" t="s">
        <v>540</v>
      </c>
      <c r="D94" s="274"/>
      <c r="E94" s="274"/>
      <c r="F94" s="297" t="s">
        <v>507</v>
      </c>
      <c r="G94" s="298"/>
      <c r="H94" s="274" t="s">
        <v>541</v>
      </c>
      <c r="I94" s="274" t="s">
        <v>542</v>
      </c>
      <c r="J94" s="274"/>
      <c r="K94" s="288"/>
    </row>
    <row r="95" s="1" customFormat="1" ht="15" customHeight="1">
      <c r="B95" s="299"/>
      <c r="C95" s="274" t="s">
        <v>543</v>
      </c>
      <c r="D95" s="274"/>
      <c r="E95" s="274"/>
      <c r="F95" s="297" t="s">
        <v>507</v>
      </c>
      <c r="G95" s="298"/>
      <c r="H95" s="274" t="s">
        <v>543</v>
      </c>
      <c r="I95" s="274" t="s">
        <v>542</v>
      </c>
      <c r="J95" s="274"/>
      <c r="K95" s="288"/>
    </row>
    <row r="96" s="1" customFormat="1" ht="15" customHeight="1">
      <c r="B96" s="299"/>
      <c r="C96" s="274" t="s">
        <v>36</v>
      </c>
      <c r="D96" s="274"/>
      <c r="E96" s="274"/>
      <c r="F96" s="297" t="s">
        <v>507</v>
      </c>
      <c r="G96" s="298"/>
      <c r="H96" s="274" t="s">
        <v>544</v>
      </c>
      <c r="I96" s="274" t="s">
        <v>542</v>
      </c>
      <c r="J96" s="274"/>
      <c r="K96" s="288"/>
    </row>
    <row r="97" s="1" customFormat="1" ht="15" customHeight="1">
      <c r="B97" s="299"/>
      <c r="C97" s="274" t="s">
        <v>46</v>
      </c>
      <c r="D97" s="274"/>
      <c r="E97" s="274"/>
      <c r="F97" s="297" t="s">
        <v>507</v>
      </c>
      <c r="G97" s="298"/>
      <c r="H97" s="274" t="s">
        <v>545</v>
      </c>
      <c r="I97" s="274" t="s">
        <v>542</v>
      </c>
      <c r="J97" s="274"/>
      <c r="K97" s="288"/>
    </row>
    <row r="98" s="1" customFormat="1" ht="15" customHeight="1">
      <c r="B98" s="302"/>
      <c r="C98" s="303"/>
      <c r="D98" s="303"/>
      <c r="E98" s="303"/>
      <c r="F98" s="303"/>
      <c r="G98" s="303"/>
      <c r="H98" s="303"/>
      <c r="I98" s="303"/>
      <c r="J98" s="303"/>
      <c r="K98" s="304"/>
    </row>
    <row r="99" s="1" customFormat="1" ht="18.75" customHeight="1">
      <c r="B99" s="305"/>
      <c r="C99" s="306"/>
      <c r="D99" s="306"/>
      <c r="E99" s="306"/>
      <c r="F99" s="306"/>
      <c r="G99" s="306"/>
      <c r="H99" s="306"/>
      <c r="I99" s="306"/>
      <c r="J99" s="306"/>
      <c r="K99" s="305"/>
    </row>
    <row r="100" s="1" customFormat="1" ht="18.75" customHeight="1">
      <c r="B100" s="282"/>
      <c r="C100" s="282"/>
      <c r="D100" s="282"/>
      <c r="E100" s="282"/>
      <c r="F100" s="282"/>
      <c r="G100" s="282"/>
      <c r="H100" s="282"/>
      <c r="I100" s="282"/>
      <c r="J100" s="282"/>
      <c r="K100" s="282"/>
    </row>
    <row r="101" s="1" customFormat="1" ht="7.5" customHeight="1">
      <c r="B101" s="283"/>
      <c r="C101" s="284"/>
      <c r="D101" s="284"/>
      <c r="E101" s="284"/>
      <c r="F101" s="284"/>
      <c r="G101" s="284"/>
      <c r="H101" s="284"/>
      <c r="I101" s="284"/>
      <c r="J101" s="284"/>
      <c r="K101" s="285"/>
    </row>
    <row r="102" s="1" customFormat="1" ht="45" customHeight="1">
      <c r="B102" s="286"/>
      <c r="C102" s="287" t="s">
        <v>546</v>
      </c>
      <c r="D102" s="287"/>
      <c r="E102" s="287"/>
      <c r="F102" s="287"/>
      <c r="G102" s="287"/>
      <c r="H102" s="287"/>
      <c r="I102" s="287"/>
      <c r="J102" s="287"/>
      <c r="K102" s="288"/>
    </row>
    <row r="103" s="1" customFormat="1" ht="17.25" customHeight="1">
      <c r="B103" s="286"/>
      <c r="C103" s="289" t="s">
        <v>501</v>
      </c>
      <c r="D103" s="289"/>
      <c r="E103" s="289"/>
      <c r="F103" s="289" t="s">
        <v>502</v>
      </c>
      <c r="G103" s="290"/>
      <c r="H103" s="289" t="s">
        <v>52</v>
      </c>
      <c r="I103" s="289" t="s">
        <v>55</v>
      </c>
      <c r="J103" s="289" t="s">
        <v>503</v>
      </c>
      <c r="K103" s="288"/>
    </row>
    <row r="104" s="1" customFormat="1" ht="17.25" customHeight="1">
      <c r="B104" s="286"/>
      <c r="C104" s="291" t="s">
        <v>504</v>
      </c>
      <c r="D104" s="291"/>
      <c r="E104" s="291"/>
      <c r="F104" s="292" t="s">
        <v>505</v>
      </c>
      <c r="G104" s="293"/>
      <c r="H104" s="291"/>
      <c r="I104" s="291"/>
      <c r="J104" s="291" t="s">
        <v>506</v>
      </c>
      <c r="K104" s="288"/>
    </row>
    <row r="105" s="1" customFormat="1" ht="5.25" customHeight="1">
      <c r="B105" s="286"/>
      <c r="C105" s="289"/>
      <c r="D105" s="289"/>
      <c r="E105" s="289"/>
      <c r="F105" s="289"/>
      <c r="G105" s="307"/>
      <c r="H105" s="289"/>
      <c r="I105" s="289"/>
      <c r="J105" s="289"/>
      <c r="K105" s="288"/>
    </row>
    <row r="106" s="1" customFormat="1" ht="15" customHeight="1">
      <c r="B106" s="286"/>
      <c r="C106" s="274" t="s">
        <v>51</v>
      </c>
      <c r="D106" s="296"/>
      <c r="E106" s="296"/>
      <c r="F106" s="297" t="s">
        <v>507</v>
      </c>
      <c r="G106" s="274"/>
      <c r="H106" s="274" t="s">
        <v>547</v>
      </c>
      <c r="I106" s="274" t="s">
        <v>509</v>
      </c>
      <c r="J106" s="274">
        <v>20</v>
      </c>
      <c r="K106" s="288"/>
    </row>
    <row r="107" s="1" customFormat="1" ht="15" customHeight="1">
      <c r="B107" s="286"/>
      <c r="C107" s="274" t="s">
        <v>510</v>
      </c>
      <c r="D107" s="274"/>
      <c r="E107" s="274"/>
      <c r="F107" s="297" t="s">
        <v>507</v>
      </c>
      <c r="G107" s="274"/>
      <c r="H107" s="274" t="s">
        <v>547</v>
      </c>
      <c r="I107" s="274" t="s">
        <v>509</v>
      </c>
      <c r="J107" s="274">
        <v>120</v>
      </c>
      <c r="K107" s="288"/>
    </row>
    <row r="108" s="1" customFormat="1" ht="15" customHeight="1">
      <c r="B108" s="299"/>
      <c r="C108" s="274" t="s">
        <v>512</v>
      </c>
      <c r="D108" s="274"/>
      <c r="E108" s="274"/>
      <c r="F108" s="297" t="s">
        <v>513</v>
      </c>
      <c r="G108" s="274"/>
      <c r="H108" s="274" t="s">
        <v>547</v>
      </c>
      <c r="I108" s="274" t="s">
        <v>509</v>
      </c>
      <c r="J108" s="274">
        <v>50</v>
      </c>
      <c r="K108" s="288"/>
    </row>
    <row r="109" s="1" customFormat="1" ht="15" customHeight="1">
      <c r="B109" s="299"/>
      <c r="C109" s="274" t="s">
        <v>515</v>
      </c>
      <c r="D109" s="274"/>
      <c r="E109" s="274"/>
      <c r="F109" s="297" t="s">
        <v>507</v>
      </c>
      <c r="G109" s="274"/>
      <c r="H109" s="274" t="s">
        <v>547</v>
      </c>
      <c r="I109" s="274" t="s">
        <v>517</v>
      </c>
      <c r="J109" s="274"/>
      <c r="K109" s="288"/>
    </row>
    <row r="110" s="1" customFormat="1" ht="15" customHeight="1">
      <c r="B110" s="299"/>
      <c r="C110" s="274" t="s">
        <v>526</v>
      </c>
      <c r="D110" s="274"/>
      <c r="E110" s="274"/>
      <c r="F110" s="297" t="s">
        <v>513</v>
      </c>
      <c r="G110" s="274"/>
      <c r="H110" s="274" t="s">
        <v>547</v>
      </c>
      <c r="I110" s="274" t="s">
        <v>509</v>
      </c>
      <c r="J110" s="274">
        <v>50</v>
      </c>
      <c r="K110" s="288"/>
    </row>
    <row r="111" s="1" customFormat="1" ht="15" customHeight="1">
      <c r="B111" s="299"/>
      <c r="C111" s="274" t="s">
        <v>534</v>
      </c>
      <c r="D111" s="274"/>
      <c r="E111" s="274"/>
      <c r="F111" s="297" t="s">
        <v>513</v>
      </c>
      <c r="G111" s="274"/>
      <c r="H111" s="274" t="s">
        <v>547</v>
      </c>
      <c r="I111" s="274" t="s">
        <v>509</v>
      </c>
      <c r="J111" s="274">
        <v>50</v>
      </c>
      <c r="K111" s="288"/>
    </row>
    <row r="112" s="1" customFormat="1" ht="15" customHeight="1">
      <c r="B112" s="299"/>
      <c r="C112" s="274" t="s">
        <v>532</v>
      </c>
      <c r="D112" s="274"/>
      <c r="E112" s="274"/>
      <c r="F112" s="297" t="s">
        <v>513</v>
      </c>
      <c r="G112" s="274"/>
      <c r="H112" s="274" t="s">
        <v>547</v>
      </c>
      <c r="I112" s="274" t="s">
        <v>509</v>
      </c>
      <c r="J112" s="274">
        <v>50</v>
      </c>
      <c r="K112" s="288"/>
    </row>
    <row r="113" s="1" customFormat="1" ht="15" customHeight="1">
      <c r="B113" s="299"/>
      <c r="C113" s="274" t="s">
        <v>51</v>
      </c>
      <c r="D113" s="274"/>
      <c r="E113" s="274"/>
      <c r="F113" s="297" t="s">
        <v>507</v>
      </c>
      <c r="G113" s="274"/>
      <c r="H113" s="274" t="s">
        <v>548</v>
      </c>
      <c r="I113" s="274" t="s">
        <v>509</v>
      </c>
      <c r="J113" s="274">
        <v>20</v>
      </c>
      <c r="K113" s="288"/>
    </row>
    <row r="114" s="1" customFormat="1" ht="15" customHeight="1">
      <c r="B114" s="299"/>
      <c r="C114" s="274" t="s">
        <v>549</v>
      </c>
      <c r="D114" s="274"/>
      <c r="E114" s="274"/>
      <c r="F114" s="297" t="s">
        <v>507</v>
      </c>
      <c r="G114" s="274"/>
      <c r="H114" s="274" t="s">
        <v>550</v>
      </c>
      <c r="I114" s="274" t="s">
        <v>509</v>
      </c>
      <c r="J114" s="274">
        <v>120</v>
      </c>
      <c r="K114" s="288"/>
    </row>
    <row r="115" s="1" customFormat="1" ht="15" customHeight="1">
      <c r="B115" s="299"/>
      <c r="C115" s="274" t="s">
        <v>36</v>
      </c>
      <c r="D115" s="274"/>
      <c r="E115" s="274"/>
      <c r="F115" s="297" t="s">
        <v>507</v>
      </c>
      <c r="G115" s="274"/>
      <c r="H115" s="274" t="s">
        <v>551</v>
      </c>
      <c r="I115" s="274" t="s">
        <v>542</v>
      </c>
      <c r="J115" s="274"/>
      <c r="K115" s="288"/>
    </row>
    <row r="116" s="1" customFormat="1" ht="15" customHeight="1">
      <c r="B116" s="299"/>
      <c r="C116" s="274" t="s">
        <v>46</v>
      </c>
      <c r="D116" s="274"/>
      <c r="E116" s="274"/>
      <c r="F116" s="297" t="s">
        <v>507</v>
      </c>
      <c r="G116" s="274"/>
      <c r="H116" s="274" t="s">
        <v>552</v>
      </c>
      <c r="I116" s="274" t="s">
        <v>542</v>
      </c>
      <c r="J116" s="274"/>
      <c r="K116" s="288"/>
    </row>
    <row r="117" s="1" customFormat="1" ht="15" customHeight="1">
      <c r="B117" s="299"/>
      <c r="C117" s="274" t="s">
        <v>55</v>
      </c>
      <c r="D117" s="274"/>
      <c r="E117" s="274"/>
      <c r="F117" s="297" t="s">
        <v>507</v>
      </c>
      <c r="G117" s="274"/>
      <c r="H117" s="274" t="s">
        <v>553</v>
      </c>
      <c r="I117" s="274" t="s">
        <v>554</v>
      </c>
      <c r="J117" s="274"/>
      <c r="K117" s="288"/>
    </row>
    <row r="118" s="1" customFormat="1" ht="15" customHeight="1">
      <c r="B118" s="302"/>
      <c r="C118" s="308"/>
      <c r="D118" s="308"/>
      <c r="E118" s="308"/>
      <c r="F118" s="308"/>
      <c r="G118" s="308"/>
      <c r="H118" s="308"/>
      <c r="I118" s="308"/>
      <c r="J118" s="308"/>
      <c r="K118" s="304"/>
    </row>
    <row r="119" s="1" customFormat="1" ht="18.75" customHeight="1">
      <c r="B119" s="309"/>
      <c r="C119" s="310"/>
      <c r="D119" s="310"/>
      <c r="E119" s="310"/>
      <c r="F119" s="311"/>
      <c r="G119" s="310"/>
      <c r="H119" s="310"/>
      <c r="I119" s="310"/>
      <c r="J119" s="310"/>
      <c r="K119" s="309"/>
    </row>
    <row r="120" s="1" customFormat="1" ht="18.75" customHeight="1">
      <c r="B120" s="282"/>
      <c r="C120" s="282"/>
      <c r="D120" s="282"/>
      <c r="E120" s="282"/>
      <c r="F120" s="282"/>
      <c r="G120" s="282"/>
      <c r="H120" s="282"/>
      <c r="I120" s="282"/>
      <c r="J120" s="282"/>
      <c r="K120" s="282"/>
    </row>
    <row r="121" s="1" customFormat="1" ht="7.5" customHeight="1">
      <c r="B121" s="312"/>
      <c r="C121" s="313"/>
      <c r="D121" s="313"/>
      <c r="E121" s="313"/>
      <c r="F121" s="313"/>
      <c r="G121" s="313"/>
      <c r="H121" s="313"/>
      <c r="I121" s="313"/>
      <c r="J121" s="313"/>
      <c r="K121" s="314"/>
    </row>
    <row r="122" s="1" customFormat="1" ht="45" customHeight="1">
      <c r="B122" s="315"/>
      <c r="C122" s="265" t="s">
        <v>555</v>
      </c>
      <c r="D122" s="265"/>
      <c r="E122" s="265"/>
      <c r="F122" s="265"/>
      <c r="G122" s="265"/>
      <c r="H122" s="265"/>
      <c r="I122" s="265"/>
      <c r="J122" s="265"/>
      <c r="K122" s="316"/>
    </row>
    <row r="123" s="1" customFormat="1" ht="17.25" customHeight="1">
      <c r="B123" s="317"/>
      <c r="C123" s="289" t="s">
        <v>501</v>
      </c>
      <c r="D123" s="289"/>
      <c r="E123" s="289"/>
      <c r="F123" s="289" t="s">
        <v>502</v>
      </c>
      <c r="G123" s="290"/>
      <c r="H123" s="289" t="s">
        <v>52</v>
      </c>
      <c r="I123" s="289" t="s">
        <v>55</v>
      </c>
      <c r="J123" s="289" t="s">
        <v>503</v>
      </c>
      <c r="K123" s="318"/>
    </row>
    <row r="124" s="1" customFormat="1" ht="17.25" customHeight="1">
      <c r="B124" s="317"/>
      <c r="C124" s="291" t="s">
        <v>504</v>
      </c>
      <c r="D124" s="291"/>
      <c r="E124" s="291"/>
      <c r="F124" s="292" t="s">
        <v>505</v>
      </c>
      <c r="G124" s="293"/>
      <c r="H124" s="291"/>
      <c r="I124" s="291"/>
      <c r="J124" s="291" t="s">
        <v>506</v>
      </c>
      <c r="K124" s="318"/>
    </row>
    <row r="125" s="1" customFormat="1" ht="5.25" customHeight="1">
      <c r="B125" s="319"/>
      <c r="C125" s="294"/>
      <c r="D125" s="294"/>
      <c r="E125" s="294"/>
      <c r="F125" s="294"/>
      <c r="G125" s="320"/>
      <c r="H125" s="294"/>
      <c r="I125" s="294"/>
      <c r="J125" s="294"/>
      <c r="K125" s="321"/>
    </row>
    <row r="126" s="1" customFormat="1" ht="15" customHeight="1">
      <c r="B126" s="319"/>
      <c r="C126" s="274" t="s">
        <v>510</v>
      </c>
      <c r="D126" s="296"/>
      <c r="E126" s="296"/>
      <c r="F126" s="297" t="s">
        <v>507</v>
      </c>
      <c r="G126" s="274"/>
      <c r="H126" s="274" t="s">
        <v>547</v>
      </c>
      <c r="I126" s="274" t="s">
        <v>509</v>
      </c>
      <c r="J126" s="274">
        <v>120</v>
      </c>
      <c r="K126" s="322"/>
    </row>
    <row r="127" s="1" customFormat="1" ht="15" customHeight="1">
      <c r="B127" s="319"/>
      <c r="C127" s="274" t="s">
        <v>556</v>
      </c>
      <c r="D127" s="274"/>
      <c r="E127" s="274"/>
      <c r="F127" s="297" t="s">
        <v>507</v>
      </c>
      <c r="G127" s="274"/>
      <c r="H127" s="274" t="s">
        <v>557</v>
      </c>
      <c r="I127" s="274" t="s">
        <v>509</v>
      </c>
      <c r="J127" s="274" t="s">
        <v>558</v>
      </c>
      <c r="K127" s="322"/>
    </row>
    <row r="128" s="1" customFormat="1" ht="15" customHeight="1">
      <c r="B128" s="319"/>
      <c r="C128" s="274" t="s">
        <v>455</v>
      </c>
      <c r="D128" s="274"/>
      <c r="E128" s="274"/>
      <c r="F128" s="297" t="s">
        <v>507</v>
      </c>
      <c r="G128" s="274"/>
      <c r="H128" s="274" t="s">
        <v>559</v>
      </c>
      <c r="I128" s="274" t="s">
        <v>509</v>
      </c>
      <c r="J128" s="274" t="s">
        <v>558</v>
      </c>
      <c r="K128" s="322"/>
    </row>
    <row r="129" s="1" customFormat="1" ht="15" customHeight="1">
      <c r="B129" s="319"/>
      <c r="C129" s="274" t="s">
        <v>518</v>
      </c>
      <c r="D129" s="274"/>
      <c r="E129" s="274"/>
      <c r="F129" s="297" t="s">
        <v>513</v>
      </c>
      <c r="G129" s="274"/>
      <c r="H129" s="274" t="s">
        <v>519</v>
      </c>
      <c r="I129" s="274" t="s">
        <v>509</v>
      </c>
      <c r="J129" s="274">
        <v>15</v>
      </c>
      <c r="K129" s="322"/>
    </row>
    <row r="130" s="1" customFormat="1" ht="15" customHeight="1">
      <c r="B130" s="319"/>
      <c r="C130" s="300" t="s">
        <v>520</v>
      </c>
      <c r="D130" s="300"/>
      <c r="E130" s="300"/>
      <c r="F130" s="301" t="s">
        <v>513</v>
      </c>
      <c r="G130" s="300"/>
      <c r="H130" s="300" t="s">
        <v>521</v>
      </c>
      <c r="I130" s="300" t="s">
        <v>509</v>
      </c>
      <c r="J130" s="300">
        <v>15</v>
      </c>
      <c r="K130" s="322"/>
    </row>
    <row r="131" s="1" customFormat="1" ht="15" customHeight="1">
      <c r="B131" s="319"/>
      <c r="C131" s="300" t="s">
        <v>522</v>
      </c>
      <c r="D131" s="300"/>
      <c r="E131" s="300"/>
      <c r="F131" s="301" t="s">
        <v>513</v>
      </c>
      <c r="G131" s="300"/>
      <c r="H131" s="300" t="s">
        <v>523</v>
      </c>
      <c r="I131" s="300" t="s">
        <v>509</v>
      </c>
      <c r="J131" s="300">
        <v>20</v>
      </c>
      <c r="K131" s="322"/>
    </row>
    <row r="132" s="1" customFormat="1" ht="15" customHeight="1">
      <c r="B132" s="319"/>
      <c r="C132" s="300" t="s">
        <v>524</v>
      </c>
      <c r="D132" s="300"/>
      <c r="E132" s="300"/>
      <c r="F132" s="301" t="s">
        <v>513</v>
      </c>
      <c r="G132" s="300"/>
      <c r="H132" s="300" t="s">
        <v>525</v>
      </c>
      <c r="I132" s="300" t="s">
        <v>509</v>
      </c>
      <c r="J132" s="300">
        <v>20</v>
      </c>
      <c r="K132" s="322"/>
    </row>
    <row r="133" s="1" customFormat="1" ht="15" customHeight="1">
      <c r="B133" s="319"/>
      <c r="C133" s="274" t="s">
        <v>512</v>
      </c>
      <c r="D133" s="274"/>
      <c r="E133" s="274"/>
      <c r="F133" s="297" t="s">
        <v>513</v>
      </c>
      <c r="G133" s="274"/>
      <c r="H133" s="274" t="s">
        <v>547</v>
      </c>
      <c r="I133" s="274" t="s">
        <v>509</v>
      </c>
      <c r="J133" s="274">
        <v>50</v>
      </c>
      <c r="K133" s="322"/>
    </row>
    <row r="134" s="1" customFormat="1" ht="15" customHeight="1">
      <c r="B134" s="319"/>
      <c r="C134" s="274" t="s">
        <v>526</v>
      </c>
      <c r="D134" s="274"/>
      <c r="E134" s="274"/>
      <c r="F134" s="297" t="s">
        <v>513</v>
      </c>
      <c r="G134" s="274"/>
      <c r="H134" s="274" t="s">
        <v>547</v>
      </c>
      <c r="I134" s="274" t="s">
        <v>509</v>
      </c>
      <c r="J134" s="274">
        <v>50</v>
      </c>
      <c r="K134" s="322"/>
    </row>
    <row r="135" s="1" customFormat="1" ht="15" customHeight="1">
      <c r="B135" s="319"/>
      <c r="C135" s="274" t="s">
        <v>532</v>
      </c>
      <c r="D135" s="274"/>
      <c r="E135" s="274"/>
      <c r="F135" s="297" t="s">
        <v>513</v>
      </c>
      <c r="G135" s="274"/>
      <c r="H135" s="274" t="s">
        <v>547</v>
      </c>
      <c r="I135" s="274" t="s">
        <v>509</v>
      </c>
      <c r="J135" s="274">
        <v>50</v>
      </c>
      <c r="K135" s="322"/>
    </row>
    <row r="136" s="1" customFormat="1" ht="15" customHeight="1">
      <c r="B136" s="319"/>
      <c r="C136" s="274" t="s">
        <v>534</v>
      </c>
      <c r="D136" s="274"/>
      <c r="E136" s="274"/>
      <c r="F136" s="297" t="s">
        <v>513</v>
      </c>
      <c r="G136" s="274"/>
      <c r="H136" s="274" t="s">
        <v>547</v>
      </c>
      <c r="I136" s="274" t="s">
        <v>509</v>
      </c>
      <c r="J136" s="274">
        <v>50</v>
      </c>
      <c r="K136" s="322"/>
    </row>
    <row r="137" s="1" customFormat="1" ht="15" customHeight="1">
      <c r="B137" s="319"/>
      <c r="C137" s="274" t="s">
        <v>535</v>
      </c>
      <c r="D137" s="274"/>
      <c r="E137" s="274"/>
      <c r="F137" s="297" t="s">
        <v>513</v>
      </c>
      <c r="G137" s="274"/>
      <c r="H137" s="274" t="s">
        <v>560</v>
      </c>
      <c r="I137" s="274" t="s">
        <v>509</v>
      </c>
      <c r="J137" s="274">
        <v>255</v>
      </c>
      <c r="K137" s="322"/>
    </row>
    <row r="138" s="1" customFormat="1" ht="15" customHeight="1">
      <c r="B138" s="319"/>
      <c r="C138" s="274" t="s">
        <v>537</v>
      </c>
      <c r="D138" s="274"/>
      <c r="E138" s="274"/>
      <c r="F138" s="297" t="s">
        <v>507</v>
      </c>
      <c r="G138" s="274"/>
      <c r="H138" s="274" t="s">
        <v>561</v>
      </c>
      <c r="I138" s="274" t="s">
        <v>539</v>
      </c>
      <c r="J138" s="274"/>
      <c r="K138" s="322"/>
    </row>
    <row r="139" s="1" customFormat="1" ht="15" customHeight="1">
      <c r="B139" s="319"/>
      <c r="C139" s="274" t="s">
        <v>540</v>
      </c>
      <c r="D139" s="274"/>
      <c r="E139" s="274"/>
      <c r="F139" s="297" t="s">
        <v>507</v>
      </c>
      <c r="G139" s="274"/>
      <c r="H139" s="274" t="s">
        <v>562</v>
      </c>
      <c r="I139" s="274" t="s">
        <v>542</v>
      </c>
      <c r="J139" s="274"/>
      <c r="K139" s="322"/>
    </row>
    <row r="140" s="1" customFormat="1" ht="15" customHeight="1">
      <c r="B140" s="319"/>
      <c r="C140" s="274" t="s">
        <v>543</v>
      </c>
      <c r="D140" s="274"/>
      <c r="E140" s="274"/>
      <c r="F140" s="297" t="s">
        <v>507</v>
      </c>
      <c r="G140" s="274"/>
      <c r="H140" s="274" t="s">
        <v>543</v>
      </c>
      <c r="I140" s="274" t="s">
        <v>542</v>
      </c>
      <c r="J140" s="274"/>
      <c r="K140" s="322"/>
    </row>
    <row r="141" s="1" customFormat="1" ht="15" customHeight="1">
      <c r="B141" s="319"/>
      <c r="C141" s="274" t="s">
        <v>36</v>
      </c>
      <c r="D141" s="274"/>
      <c r="E141" s="274"/>
      <c r="F141" s="297" t="s">
        <v>507</v>
      </c>
      <c r="G141" s="274"/>
      <c r="H141" s="274" t="s">
        <v>563</v>
      </c>
      <c r="I141" s="274" t="s">
        <v>542</v>
      </c>
      <c r="J141" s="274"/>
      <c r="K141" s="322"/>
    </row>
    <row r="142" s="1" customFormat="1" ht="15" customHeight="1">
      <c r="B142" s="319"/>
      <c r="C142" s="274" t="s">
        <v>564</v>
      </c>
      <c r="D142" s="274"/>
      <c r="E142" s="274"/>
      <c r="F142" s="297" t="s">
        <v>507</v>
      </c>
      <c r="G142" s="274"/>
      <c r="H142" s="274" t="s">
        <v>565</v>
      </c>
      <c r="I142" s="274" t="s">
        <v>542</v>
      </c>
      <c r="J142" s="274"/>
      <c r="K142" s="322"/>
    </row>
    <row r="143" s="1" customFormat="1" ht="15" customHeight="1">
      <c r="B143" s="323"/>
      <c r="C143" s="324"/>
      <c r="D143" s="324"/>
      <c r="E143" s="324"/>
      <c r="F143" s="324"/>
      <c r="G143" s="324"/>
      <c r="H143" s="324"/>
      <c r="I143" s="324"/>
      <c r="J143" s="324"/>
      <c r="K143" s="325"/>
    </row>
    <row r="144" s="1" customFormat="1" ht="18.75" customHeight="1">
      <c r="B144" s="310"/>
      <c r="C144" s="310"/>
      <c r="D144" s="310"/>
      <c r="E144" s="310"/>
      <c r="F144" s="311"/>
      <c r="G144" s="310"/>
      <c r="H144" s="310"/>
      <c r="I144" s="310"/>
      <c r="J144" s="310"/>
      <c r="K144" s="310"/>
    </row>
    <row r="145" s="1" customFormat="1" ht="18.75" customHeight="1">
      <c r="B145" s="282"/>
      <c r="C145" s="282"/>
      <c r="D145" s="282"/>
      <c r="E145" s="282"/>
      <c r="F145" s="282"/>
      <c r="G145" s="282"/>
      <c r="H145" s="282"/>
      <c r="I145" s="282"/>
      <c r="J145" s="282"/>
      <c r="K145" s="282"/>
    </row>
    <row r="146" s="1" customFormat="1" ht="7.5" customHeight="1">
      <c r="B146" s="283"/>
      <c r="C146" s="284"/>
      <c r="D146" s="284"/>
      <c r="E146" s="284"/>
      <c r="F146" s="284"/>
      <c r="G146" s="284"/>
      <c r="H146" s="284"/>
      <c r="I146" s="284"/>
      <c r="J146" s="284"/>
      <c r="K146" s="285"/>
    </row>
    <row r="147" s="1" customFormat="1" ht="45" customHeight="1">
      <c r="B147" s="286"/>
      <c r="C147" s="287" t="s">
        <v>566</v>
      </c>
      <c r="D147" s="287"/>
      <c r="E147" s="287"/>
      <c r="F147" s="287"/>
      <c r="G147" s="287"/>
      <c r="H147" s="287"/>
      <c r="I147" s="287"/>
      <c r="J147" s="287"/>
      <c r="K147" s="288"/>
    </row>
    <row r="148" s="1" customFormat="1" ht="17.25" customHeight="1">
      <c r="B148" s="286"/>
      <c r="C148" s="289" t="s">
        <v>501</v>
      </c>
      <c r="D148" s="289"/>
      <c r="E148" s="289"/>
      <c r="F148" s="289" t="s">
        <v>502</v>
      </c>
      <c r="G148" s="290"/>
      <c r="H148" s="289" t="s">
        <v>52</v>
      </c>
      <c r="I148" s="289" t="s">
        <v>55</v>
      </c>
      <c r="J148" s="289" t="s">
        <v>503</v>
      </c>
      <c r="K148" s="288"/>
    </row>
    <row r="149" s="1" customFormat="1" ht="17.25" customHeight="1">
      <c r="B149" s="286"/>
      <c r="C149" s="291" t="s">
        <v>504</v>
      </c>
      <c r="D149" s="291"/>
      <c r="E149" s="291"/>
      <c r="F149" s="292" t="s">
        <v>505</v>
      </c>
      <c r="G149" s="293"/>
      <c r="H149" s="291"/>
      <c r="I149" s="291"/>
      <c r="J149" s="291" t="s">
        <v>506</v>
      </c>
      <c r="K149" s="288"/>
    </row>
    <row r="150" s="1" customFormat="1" ht="5.25" customHeight="1">
      <c r="B150" s="299"/>
      <c r="C150" s="294"/>
      <c r="D150" s="294"/>
      <c r="E150" s="294"/>
      <c r="F150" s="294"/>
      <c r="G150" s="295"/>
      <c r="H150" s="294"/>
      <c r="I150" s="294"/>
      <c r="J150" s="294"/>
      <c r="K150" s="322"/>
    </row>
    <row r="151" s="1" customFormat="1" ht="15" customHeight="1">
      <c r="B151" s="299"/>
      <c r="C151" s="326" t="s">
        <v>510</v>
      </c>
      <c r="D151" s="274"/>
      <c r="E151" s="274"/>
      <c r="F151" s="327" t="s">
        <v>507</v>
      </c>
      <c r="G151" s="274"/>
      <c r="H151" s="326" t="s">
        <v>547</v>
      </c>
      <c r="I151" s="326" t="s">
        <v>509</v>
      </c>
      <c r="J151" s="326">
        <v>120</v>
      </c>
      <c r="K151" s="322"/>
    </row>
    <row r="152" s="1" customFormat="1" ht="15" customHeight="1">
      <c r="B152" s="299"/>
      <c r="C152" s="326" t="s">
        <v>556</v>
      </c>
      <c r="D152" s="274"/>
      <c r="E152" s="274"/>
      <c r="F152" s="327" t="s">
        <v>507</v>
      </c>
      <c r="G152" s="274"/>
      <c r="H152" s="326" t="s">
        <v>567</v>
      </c>
      <c r="I152" s="326" t="s">
        <v>509</v>
      </c>
      <c r="J152" s="326" t="s">
        <v>558</v>
      </c>
      <c r="K152" s="322"/>
    </row>
    <row r="153" s="1" customFormat="1" ht="15" customHeight="1">
      <c r="B153" s="299"/>
      <c r="C153" s="326" t="s">
        <v>455</v>
      </c>
      <c r="D153" s="274"/>
      <c r="E153" s="274"/>
      <c r="F153" s="327" t="s">
        <v>507</v>
      </c>
      <c r="G153" s="274"/>
      <c r="H153" s="326" t="s">
        <v>568</v>
      </c>
      <c r="I153" s="326" t="s">
        <v>509</v>
      </c>
      <c r="J153" s="326" t="s">
        <v>558</v>
      </c>
      <c r="K153" s="322"/>
    </row>
    <row r="154" s="1" customFormat="1" ht="15" customHeight="1">
      <c r="B154" s="299"/>
      <c r="C154" s="326" t="s">
        <v>512</v>
      </c>
      <c r="D154" s="274"/>
      <c r="E154" s="274"/>
      <c r="F154" s="327" t="s">
        <v>513</v>
      </c>
      <c r="G154" s="274"/>
      <c r="H154" s="326" t="s">
        <v>547</v>
      </c>
      <c r="I154" s="326" t="s">
        <v>509</v>
      </c>
      <c r="J154" s="326">
        <v>50</v>
      </c>
      <c r="K154" s="322"/>
    </row>
    <row r="155" s="1" customFormat="1" ht="15" customHeight="1">
      <c r="B155" s="299"/>
      <c r="C155" s="326" t="s">
        <v>515</v>
      </c>
      <c r="D155" s="274"/>
      <c r="E155" s="274"/>
      <c r="F155" s="327" t="s">
        <v>507</v>
      </c>
      <c r="G155" s="274"/>
      <c r="H155" s="326" t="s">
        <v>547</v>
      </c>
      <c r="I155" s="326" t="s">
        <v>517</v>
      </c>
      <c r="J155" s="326"/>
      <c r="K155" s="322"/>
    </row>
    <row r="156" s="1" customFormat="1" ht="15" customHeight="1">
      <c r="B156" s="299"/>
      <c r="C156" s="326" t="s">
        <v>526</v>
      </c>
      <c r="D156" s="274"/>
      <c r="E156" s="274"/>
      <c r="F156" s="327" t="s">
        <v>513</v>
      </c>
      <c r="G156" s="274"/>
      <c r="H156" s="326" t="s">
        <v>547</v>
      </c>
      <c r="I156" s="326" t="s">
        <v>509</v>
      </c>
      <c r="J156" s="326">
        <v>50</v>
      </c>
      <c r="K156" s="322"/>
    </row>
    <row r="157" s="1" customFormat="1" ht="15" customHeight="1">
      <c r="B157" s="299"/>
      <c r="C157" s="326" t="s">
        <v>534</v>
      </c>
      <c r="D157" s="274"/>
      <c r="E157" s="274"/>
      <c r="F157" s="327" t="s">
        <v>513</v>
      </c>
      <c r="G157" s="274"/>
      <c r="H157" s="326" t="s">
        <v>547</v>
      </c>
      <c r="I157" s="326" t="s">
        <v>509</v>
      </c>
      <c r="J157" s="326">
        <v>50</v>
      </c>
      <c r="K157" s="322"/>
    </row>
    <row r="158" s="1" customFormat="1" ht="15" customHeight="1">
      <c r="B158" s="299"/>
      <c r="C158" s="326" t="s">
        <v>532</v>
      </c>
      <c r="D158" s="274"/>
      <c r="E158" s="274"/>
      <c r="F158" s="327" t="s">
        <v>513</v>
      </c>
      <c r="G158" s="274"/>
      <c r="H158" s="326" t="s">
        <v>547</v>
      </c>
      <c r="I158" s="326" t="s">
        <v>509</v>
      </c>
      <c r="J158" s="326">
        <v>50</v>
      </c>
      <c r="K158" s="322"/>
    </row>
    <row r="159" s="1" customFormat="1" ht="15" customHeight="1">
      <c r="B159" s="299"/>
      <c r="C159" s="326" t="s">
        <v>94</v>
      </c>
      <c r="D159" s="274"/>
      <c r="E159" s="274"/>
      <c r="F159" s="327" t="s">
        <v>507</v>
      </c>
      <c r="G159" s="274"/>
      <c r="H159" s="326" t="s">
        <v>569</v>
      </c>
      <c r="I159" s="326" t="s">
        <v>509</v>
      </c>
      <c r="J159" s="326" t="s">
        <v>570</v>
      </c>
      <c r="K159" s="322"/>
    </row>
    <row r="160" s="1" customFormat="1" ht="15" customHeight="1">
      <c r="B160" s="299"/>
      <c r="C160" s="326" t="s">
        <v>571</v>
      </c>
      <c r="D160" s="274"/>
      <c r="E160" s="274"/>
      <c r="F160" s="327" t="s">
        <v>507</v>
      </c>
      <c r="G160" s="274"/>
      <c r="H160" s="326" t="s">
        <v>572</v>
      </c>
      <c r="I160" s="326" t="s">
        <v>542</v>
      </c>
      <c r="J160" s="326"/>
      <c r="K160" s="322"/>
    </row>
    <row r="161" s="1" customFormat="1" ht="15" customHeight="1">
      <c r="B161" s="328"/>
      <c r="C161" s="308"/>
      <c r="D161" s="308"/>
      <c r="E161" s="308"/>
      <c r="F161" s="308"/>
      <c r="G161" s="308"/>
      <c r="H161" s="308"/>
      <c r="I161" s="308"/>
      <c r="J161" s="308"/>
      <c r="K161" s="329"/>
    </row>
    <row r="162" s="1" customFormat="1" ht="18.75" customHeight="1">
      <c r="B162" s="310"/>
      <c r="C162" s="320"/>
      <c r="D162" s="320"/>
      <c r="E162" s="320"/>
      <c r="F162" s="330"/>
      <c r="G162" s="320"/>
      <c r="H162" s="320"/>
      <c r="I162" s="320"/>
      <c r="J162" s="320"/>
      <c r="K162" s="310"/>
    </row>
    <row r="163" s="1" customFormat="1" ht="18.75" customHeight="1">
      <c r="B163" s="282"/>
      <c r="C163" s="282"/>
      <c r="D163" s="282"/>
      <c r="E163" s="282"/>
      <c r="F163" s="282"/>
      <c r="G163" s="282"/>
      <c r="H163" s="282"/>
      <c r="I163" s="282"/>
      <c r="J163" s="282"/>
      <c r="K163" s="282"/>
    </row>
    <row r="164" s="1" customFormat="1" ht="7.5" customHeight="1">
      <c r="B164" s="261"/>
      <c r="C164" s="262"/>
      <c r="D164" s="262"/>
      <c r="E164" s="262"/>
      <c r="F164" s="262"/>
      <c r="G164" s="262"/>
      <c r="H164" s="262"/>
      <c r="I164" s="262"/>
      <c r="J164" s="262"/>
      <c r="K164" s="263"/>
    </row>
    <row r="165" s="1" customFormat="1" ht="45" customHeight="1">
      <c r="B165" s="264"/>
      <c r="C165" s="265" t="s">
        <v>573</v>
      </c>
      <c r="D165" s="265"/>
      <c r="E165" s="265"/>
      <c r="F165" s="265"/>
      <c r="G165" s="265"/>
      <c r="H165" s="265"/>
      <c r="I165" s="265"/>
      <c r="J165" s="265"/>
      <c r="K165" s="266"/>
    </row>
    <row r="166" s="1" customFormat="1" ht="17.25" customHeight="1">
      <c r="B166" s="264"/>
      <c r="C166" s="289" t="s">
        <v>501</v>
      </c>
      <c r="D166" s="289"/>
      <c r="E166" s="289"/>
      <c r="F166" s="289" t="s">
        <v>502</v>
      </c>
      <c r="G166" s="331"/>
      <c r="H166" s="332" t="s">
        <v>52</v>
      </c>
      <c r="I166" s="332" t="s">
        <v>55</v>
      </c>
      <c r="J166" s="289" t="s">
        <v>503</v>
      </c>
      <c r="K166" s="266"/>
    </row>
    <row r="167" s="1" customFormat="1" ht="17.25" customHeight="1">
      <c r="B167" s="267"/>
      <c r="C167" s="291" t="s">
        <v>504</v>
      </c>
      <c r="D167" s="291"/>
      <c r="E167" s="291"/>
      <c r="F167" s="292" t="s">
        <v>505</v>
      </c>
      <c r="G167" s="333"/>
      <c r="H167" s="334"/>
      <c r="I167" s="334"/>
      <c r="J167" s="291" t="s">
        <v>506</v>
      </c>
      <c r="K167" s="269"/>
    </row>
    <row r="168" s="1" customFormat="1" ht="5.25" customHeight="1">
      <c r="B168" s="299"/>
      <c r="C168" s="294"/>
      <c r="D168" s="294"/>
      <c r="E168" s="294"/>
      <c r="F168" s="294"/>
      <c r="G168" s="295"/>
      <c r="H168" s="294"/>
      <c r="I168" s="294"/>
      <c r="J168" s="294"/>
      <c r="K168" s="322"/>
    </row>
    <row r="169" s="1" customFormat="1" ht="15" customHeight="1">
      <c r="B169" s="299"/>
      <c r="C169" s="274" t="s">
        <v>510</v>
      </c>
      <c r="D169" s="274"/>
      <c r="E169" s="274"/>
      <c r="F169" s="297" t="s">
        <v>507</v>
      </c>
      <c r="G169" s="274"/>
      <c r="H169" s="274" t="s">
        <v>547</v>
      </c>
      <c r="I169" s="274" t="s">
        <v>509</v>
      </c>
      <c r="J169" s="274">
        <v>120</v>
      </c>
      <c r="K169" s="322"/>
    </row>
    <row r="170" s="1" customFormat="1" ht="15" customHeight="1">
      <c r="B170" s="299"/>
      <c r="C170" s="274" t="s">
        <v>556</v>
      </c>
      <c r="D170" s="274"/>
      <c r="E170" s="274"/>
      <c r="F170" s="297" t="s">
        <v>507</v>
      </c>
      <c r="G170" s="274"/>
      <c r="H170" s="274" t="s">
        <v>557</v>
      </c>
      <c r="I170" s="274" t="s">
        <v>509</v>
      </c>
      <c r="J170" s="274" t="s">
        <v>558</v>
      </c>
      <c r="K170" s="322"/>
    </row>
    <row r="171" s="1" customFormat="1" ht="15" customHeight="1">
      <c r="B171" s="299"/>
      <c r="C171" s="274" t="s">
        <v>455</v>
      </c>
      <c r="D171" s="274"/>
      <c r="E171" s="274"/>
      <c r="F171" s="297" t="s">
        <v>507</v>
      </c>
      <c r="G171" s="274"/>
      <c r="H171" s="274" t="s">
        <v>574</v>
      </c>
      <c r="I171" s="274" t="s">
        <v>509</v>
      </c>
      <c r="J171" s="274" t="s">
        <v>558</v>
      </c>
      <c r="K171" s="322"/>
    </row>
    <row r="172" s="1" customFormat="1" ht="15" customHeight="1">
      <c r="B172" s="299"/>
      <c r="C172" s="274" t="s">
        <v>512</v>
      </c>
      <c r="D172" s="274"/>
      <c r="E172" s="274"/>
      <c r="F172" s="297" t="s">
        <v>513</v>
      </c>
      <c r="G172" s="274"/>
      <c r="H172" s="274" t="s">
        <v>574</v>
      </c>
      <c r="I172" s="274" t="s">
        <v>509</v>
      </c>
      <c r="J172" s="274">
        <v>50</v>
      </c>
      <c r="K172" s="322"/>
    </row>
    <row r="173" s="1" customFormat="1" ht="15" customHeight="1">
      <c r="B173" s="299"/>
      <c r="C173" s="274" t="s">
        <v>515</v>
      </c>
      <c r="D173" s="274"/>
      <c r="E173" s="274"/>
      <c r="F173" s="297" t="s">
        <v>507</v>
      </c>
      <c r="G173" s="274"/>
      <c r="H173" s="274" t="s">
        <v>574</v>
      </c>
      <c r="I173" s="274" t="s">
        <v>517</v>
      </c>
      <c r="J173" s="274"/>
      <c r="K173" s="322"/>
    </row>
    <row r="174" s="1" customFormat="1" ht="15" customHeight="1">
      <c r="B174" s="299"/>
      <c r="C174" s="274" t="s">
        <v>526</v>
      </c>
      <c r="D174" s="274"/>
      <c r="E174" s="274"/>
      <c r="F174" s="297" t="s">
        <v>513</v>
      </c>
      <c r="G174" s="274"/>
      <c r="H174" s="274" t="s">
        <v>574</v>
      </c>
      <c r="I174" s="274" t="s">
        <v>509</v>
      </c>
      <c r="J174" s="274">
        <v>50</v>
      </c>
      <c r="K174" s="322"/>
    </row>
    <row r="175" s="1" customFormat="1" ht="15" customHeight="1">
      <c r="B175" s="299"/>
      <c r="C175" s="274" t="s">
        <v>534</v>
      </c>
      <c r="D175" s="274"/>
      <c r="E175" s="274"/>
      <c r="F175" s="297" t="s">
        <v>513</v>
      </c>
      <c r="G175" s="274"/>
      <c r="H175" s="274" t="s">
        <v>574</v>
      </c>
      <c r="I175" s="274" t="s">
        <v>509</v>
      </c>
      <c r="J175" s="274">
        <v>50</v>
      </c>
      <c r="K175" s="322"/>
    </row>
    <row r="176" s="1" customFormat="1" ht="15" customHeight="1">
      <c r="B176" s="299"/>
      <c r="C176" s="274" t="s">
        <v>532</v>
      </c>
      <c r="D176" s="274"/>
      <c r="E176" s="274"/>
      <c r="F176" s="297" t="s">
        <v>513</v>
      </c>
      <c r="G176" s="274"/>
      <c r="H176" s="274" t="s">
        <v>574</v>
      </c>
      <c r="I176" s="274" t="s">
        <v>509</v>
      </c>
      <c r="J176" s="274">
        <v>50</v>
      </c>
      <c r="K176" s="322"/>
    </row>
    <row r="177" s="1" customFormat="1" ht="15" customHeight="1">
      <c r="B177" s="299"/>
      <c r="C177" s="274" t="s">
        <v>110</v>
      </c>
      <c r="D177" s="274"/>
      <c r="E177" s="274"/>
      <c r="F177" s="297" t="s">
        <v>507</v>
      </c>
      <c r="G177" s="274"/>
      <c r="H177" s="274" t="s">
        <v>575</v>
      </c>
      <c r="I177" s="274" t="s">
        <v>576</v>
      </c>
      <c r="J177" s="274"/>
      <c r="K177" s="322"/>
    </row>
    <row r="178" s="1" customFormat="1" ht="15" customHeight="1">
      <c r="B178" s="299"/>
      <c r="C178" s="274" t="s">
        <v>55</v>
      </c>
      <c r="D178" s="274"/>
      <c r="E178" s="274"/>
      <c r="F178" s="297" t="s">
        <v>507</v>
      </c>
      <c r="G178" s="274"/>
      <c r="H178" s="274" t="s">
        <v>577</v>
      </c>
      <c r="I178" s="274" t="s">
        <v>578</v>
      </c>
      <c r="J178" s="274">
        <v>1</v>
      </c>
      <c r="K178" s="322"/>
    </row>
    <row r="179" s="1" customFormat="1" ht="15" customHeight="1">
      <c r="B179" s="299"/>
      <c r="C179" s="274" t="s">
        <v>51</v>
      </c>
      <c r="D179" s="274"/>
      <c r="E179" s="274"/>
      <c r="F179" s="297" t="s">
        <v>507</v>
      </c>
      <c r="G179" s="274"/>
      <c r="H179" s="274" t="s">
        <v>579</v>
      </c>
      <c r="I179" s="274" t="s">
        <v>509</v>
      </c>
      <c r="J179" s="274">
        <v>20</v>
      </c>
      <c r="K179" s="322"/>
    </row>
    <row r="180" s="1" customFormat="1" ht="15" customHeight="1">
      <c r="B180" s="299"/>
      <c r="C180" s="274" t="s">
        <v>52</v>
      </c>
      <c r="D180" s="274"/>
      <c r="E180" s="274"/>
      <c r="F180" s="297" t="s">
        <v>507</v>
      </c>
      <c r="G180" s="274"/>
      <c r="H180" s="274" t="s">
        <v>580</v>
      </c>
      <c r="I180" s="274" t="s">
        <v>509</v>
      </c>
      <c r="J180" s="274">
        <v>255</v>
      </c>
      <c r="K180" s="322"/>
    </row>
    <row r="181" s="1" customFormat="1" ht="15" customHeight="1">
      <c r="B181" s="299"/>
      <c r="C181" s="274" t="s">
        <v>111</v>
      </c>
      <c r="D181" s="274"/>
      <c r="E181" s="274"/>
      <c r="F181" s="297" t="s">
        <v>507</v>
      </c>
      <c r="G181" s="274"/>
      <c r="H181" s="274" t="s">
        <v>471</v>
      </c>
      <c r="I181" s="274" t="s">
        <v>509</v>
      </c>
      <c r="J181" s="274">
        <v>10</v>
      </c>
      <c r="K181" s="322"/>
    </row>
    <row r="182" s="1" customFormat="1" ht="15" customHeight="1">
      <c r="B182" s="299"/>
      <c r="C182" s="274" t="s">
        <v>112</v>
      </c>
      <c r="D182" s="274"/>
      <c r="E182" s="274"/>
      <c r="F182" s="297" t="s">
        <v>507</v>
      </c>
      <c r="G182" s="274"/>
      <c r="H182" s="274" t="s">
        <v>581</v>
      </c>
      <c r="I182" s="274" t="s">
        <v>542</v>
      </c>
      <c r="J182" s="274"/>
      <c r="K182" s="322"/>
    </row>
    <row r="183" s="1" customFormat="1" ht="15" customHeight="1">
      <c r="B183" s="299"/>
      <c r="C183" s="274" t="s">
        <v>582</v>
      </c>
      <c r="D183" s="274"/>
      <c r="E183" s="274"/>
      <c r="F183" s="297" t="s">
        <v>507</v>
      </c>
      <c r="G183" s="274"/>
      <c r="H183" s="274" t="s">
        <v>583</v>
      </c>
      <c r="I183" s="274" t="s">
        <v>542</v>
      </c>
      <c r="J183" s="274"/>
      <c r="K183" s="322"/>
    </row>
    <row r="184" s="1" customFormat="1" ht="15" customHeight="1">
      <c r="B184" s="299"/>
      <c r="C184" s="274" t="s">
        <v>571</v>
      </c>
      <c r="D184" s="274"/>
      <c r="E184" s="274"/>
      <c r="F184" s="297" t="s">
        <v>507</v>
      </c>
      <c r="G184" s="274"/>
      <c r="H184" s="274" t="s">
        <v>584</v>
      </c>
      <c r="I184" s="274" t="s">
        <v>542</v>
      </c>
      <c r="J184" s="274"/>
      <c r="K184" s="322"/>
    </row>
    <row r="185" s="1" customFormat="1" ht="15" customHeight="1">
      <c r="B185" s="299"/>
      <c r="C185" s="274" t="s">
        <v>114</v>
      </c>
      <c r="D185" s="274"/>
      <c r="E185" s="274"/>
      <c r="F185" s="297" t="s">
        <v>513</v>
      </c>
      <c r="G185" s="274"/>
      <c r="H185" s="274" t="s">
        <v>585</v>
      </c>
      <c r="I185" s="274" t="s">
        <v>509</v>
      </c>
      <c r="J185" s="274">
        <v>50</v>
      </c>
      <c r="K185" s="322"/>
    </row>
    <row r="186" s="1" customFormat="1" ht="15" customHeight="1">
      <c r="B186" s="299"/>
      <c r="C186" s="274" t="s">
        <v>586</v>
      </c>
      <c r="D186" s="274"/>
      <c r="E186" s="274"/>
      <c r="F186" s="297" t="s">
        <v>513</v>
      </c>
      <c r="G186" s="274"/>
      <c r="H186" s="274" t="s">
        <v>587</v>
      </c>
      <c r="I186" s="274" t="s">
        <v>588</v>
      </c>
      <c r="J186" s="274"/>
      <c r="K186" s="322"/>
    </row>
    <row r="187" s="1" customFormat="1" ht="15" customHeight="1">
      <c r="B187" s="299"/>
      <c r="C187" s="274" t="s">
        <v>589</v>
      </c>
      <c r="D187" s="274"/>
      <c r="E187" s="274"/>
      <c r="F187" s="297" t="s">
        <v>513</v>
      </c>
      <c r="G187" s="274"/>
      <c r="H187" s="274" t="s">
        <v>590</v>
      </c>
      <c r="I187" s="274" t="s">
        <v>588</v>
      </c>
      <c r="J187" s="274"/>
      <c r="K187" s="322"/>
    </row>
    <row r="188" s="1" customFormat="1" ht="15" customHeight="1">
      <c r="B188" s="299"/>
      <c r="C188" s="274" t="s">
        <v>591</v>
      </c>
      <c r="D188" s="274"/>
      <c r="E188" s="274"/>
      <c r="F188" s="297" t="s">
        <v>513</v>
      </c>
      <c r="G188" s="274"/>
      <c r="H188" s="274" t="s">
        <v>592</v>
      </c>
      <c r="I188" s="274" t="s">
        <v>588</v>
      </c>
      <c r="J188" s="274"/>
      <c r="K188" s="322"/>
    </row>
    <row r="189" s="1" customFormat="1" ht="15" customHeight="1">
      <c r="B189" s="299"/>
      <c r="C189" s="335" t="s">
        <v>593</v>
      </c>
      <c r="D189" s="274"/>
      <c r="E189" s="274"/>
      <c r="F189" s="297" t="s">
        <v>513</v>
      </c>
      <c r="G189" s="274"/>
      <c r="H189" s="274" t="s">
        <v>594</v>
      </c>
      <c r="I189" s="274" t="s">
        <v>595</v>
      </c>
      <c r="J189" s="336" t="s">
        <v>596</v>
      </c>
      <c r="K189" s="322"/>
    </row>
    <row r="190" s="1" customFormat="1" ht="15" customHeight="1">
      <c r="B190" s="299"/>
      <c r="C190" s="335" t="s">
        <v>40</v>
      </c>
      <c r="D190" s="274"/>
      <c r="E190" s="274"/>
      <c r="F190" s="297" t="s">
        <v>507</v>
      </c>
      <c r="G190" s="274"/>
      <c r="H190" s="271" t="s">
        <v>597</v>
      </c>
      <c r="I190" s="274" t="s">
        <v>598</v>
      </c>
      <c r="J190" s="274"/>
      <c r="K190" s="322"/>
    </row>
    <row r="191" s="1" customFormat="1" ht="15" customHeight="1">
      <c r="B191" s="299"/>
      <c r="C191" s="335" t="s">
        <v>599</v>
      </c>
      <c r="D191" s="274"/>
      <c r="E191" s="274"/>
      <c r="F191" s="297" t="s">
        <v>507</v>
      </c>
      <c r="G191" s="274"/>
      <c r="H191" s="274" t="s">
        <v>600</v>
      </c>
      <c r="I191" s="274" t="s">
        <v>542</v>
      </c>
      <c r="J191" s="274"/>
      <c r="K191" s="322"/>
    </row>
    <row r="192" s="1" customFormat="1" ht="15" customHeight="1">
      <c r="B192" s="299"/>
      <c r="C192" s="335" t="s">
        <v>601</v>
      </c>
      <c r="D192" s="274"/>
      <c r="E192" s="274"/>
      <c r="F192" s="297" t="s">
        <v>507</v>
      </c>
      <c r="G192" s="274"/>
      <c r="H192" s="274" t="s">
        <v>602</v>
      </c>
      <c r="I192" s="274" t="s">
        <v>542</v>
      </c>
      <c r="J192" s="274"/>
      <c r="K192" s="322"/>
    </row>
    <row r="193" s="1" customFormat="1" ht="15" customHeight="1">
      <c r="B193" s="299"/>
      <c r="C193" s="335" t="s">
        <v>603</v>
      </c>
      <c r="D193" s="274"/>
      <c r="E193" s="274"/>
      <c r="F193" s="297" t="s">
        <v>513</v>
      </c>
      <c r="G193" s="274"/>
      <c r="H193" s="274" t="s">
        <v>604</v>
      </c>
      <c r="I193" s="274" t="s">
        <v>542</v>
      </c>
      <c r="J193" s="274"/>
      <c r="K193" s="322"/>
    </row>
    <row r="194" s="1" customFormat="1" ht="15" customHeight="1">
      <c r="B194" s="328"/>
      <c r="C194" s="337"/>
      <c r="D194" s="308"/>
      <c r="E194" s="308"/>
      <c r="F194" s="308"/>
      <c r="G194" s="308"/>
      <c r="H194" s="308"/>
      <c r="I194" s="308"/>
      <c r="J194" s="308"/>
      <c r="K194" s="329"/>
    </row>
    <row r="195" s="1" customFormat="1" ht="18.75" customHeight="1">
      <c r="B195" s="310"/>
      <c r="C195" s="320"/>
      <c r="D195" s="320"/>
      <c r="E195" s="320"/>
      <c r="F195" s="330"/>
      <c r="G195" s="320"/>
      <c r="H195" s="320"/>
      <c r="I195" s="320"/>
      <c r="J195" s="320"/>
      <c r="K195" s="310"/>
    </row>
    <row r="196" s="1" customFormat="1" ht="18.75" customHeight="1">
      <c r="B196" s="310"/>
      <c r="C196" s="320"/>
      <c r="D196" s="320"/>
      <c r="E196" s="320"/>
      <c r="F196" s="330"/>
      <c r="G196" s="320"/>
      <c r="H196" s="320"/>
      <c r="I196" s="320"/>
      <c r="J196" s="320"/>
      <c r="K196" s="310"/>
    </row>
    <row r="197" s="1" customFormat="1" ht="18.75" customHeight="1">
      <c r="B197" s="282"/>
      <c r="C197" s="282"/>
      <c r="D197" s="282"/>
      <c r="E197" s="282"/>
      <c r="F197" s="282"/>
      <c r="G197" s="282"/>
      <c r="H197" s="282"/>
      <c r="I197" s="282"/>
      <c r="J197" s="282"/>
      <c r="K197" s="282"/>
    </row>
    <row r="198" s="1" customFormat="1" ht="13.5">
      <c r="B198" s="261"/>
      <c r="C198" s="262"/>
      <c r="D198" s="262"/>
      <c r="E198" s="262"/>
      <c r="F198" s="262"/>
      <c r="G198" s="262"/>
      <c r="H198" s="262"/>
      <c r="I198" s="262"/>
      <c r="J198" s="262"/>
      <c r="K198" s="263"/>
    </row>
    <row r="199" s="1" customFormat="1" ht="21">
      <c r="B199" s="264"/>
      <c r="C199" s="265" t="s">
        <v>605</v>
      </c>
      <c r="D199" s="265"/>
      <c r="E199" s="265"/>
      <c r="F199" s="265"/>
      <c r="G199" s="265"/>
      <c r="H199" s="265"/>
      <c r="I199" s="265"/>
      <c r="J199" s="265"/>
      <c r="K199" s="266"/>
    </row>
    <row r="200" s="1" customFormat="1" ht="25.5" customHeight="1">
      <c r="B200" s="264"/>
      <c r="C200" s="338" t="s">
        <v>606</v>
      </c>
      <c r="D200" s="338"/>
      <c r="E200" s="338"/>
      <c r="F200" s="338" t="s">
        <v>607</v>
      </c>
      <c r="G200" s="339"/>
      <c r="H200" s="338" t="s">
        <v>608</v>
      </c>
      <c r="I200" s="338"/>
      <c r="J200" s="338"/>
      <c r="K200" s="266"/>
    </row>
    <row r="201" s="1" customFormat="1" ht="5.25" customHeight="1">
      <c r="B201" s="299"/>
      <c r="C201" s="294"/>
      <c r="D201" s="294"/>
      <c r="E201" s="294"/>
      <c r="F201" s="294"/>
      <c r="G201" s="320"/>
      <c r="H201" s="294"/>
      <c r="I201" s="294"/>
      <c r="J201" s="294"/>
      <c r="K201" s="322"/>
    </row>
    <row r="202" s="1" customFormat="1" ht="15" customHeight="1">
      <c r="B202" s="299"/>
      <c r="C202" s="274" t="s">
        <v>598</v>
      </c>
      <c r="D202" s="274"/>
      <c r="E202" s="274"/>
      <c r="F202" s="297" t="s">
        <v>41</v>
      </c>
      <c r="G202" s="274"/>
      <c r="H202" s="274" t="s">
        <v>609</v>
      </c>
      <c r="I202" s="274"/>
      <c r="J202" s="274"/>
      <c r="K202" s="322"/>
    </row>
    <row r="203" s="1" customFormat="1" ht="15" customHeight="1">
      <c r="B203" s="299"/>
      <c r="C203" s="274"/>
      <c r="D203" s="274"/>
      <c r="E203" s="274"/>
      <c r="F203" s="297" t="s">
        <v>42</v>
      </c>
      <c r="G203" s="274"/>
      <c r="H203" s="274" t="s">
        <v>610</v>
      </c>
      <c r="I203" s="274"/>
      <c r="J203" s="274"/>
      <c r="K203" s="322"/>
    </row>
    <row r="204" s="1" customFormat="1" ht="15" customHeight="1">
      <c r="B204" s="299"/>
      <c r="C204" s="274"/>
      <c r="D204" s="274"/>
      <c r="E204" s="274"/>
      <c r="F204" s="297" t="s">
        <v>45</v>
      </c>
      <c r="G204" s="274"/>
      <c r="H204" s="274" t="s">
        <v>611</v>
      </c>
      <c r="I204" s="274"/>
      <c r="J204" s="274"/>
      <c r="K204" s="322"/>
    </row>
    <row r="205" s="1" customFormat="1" ht="15" customHeight="1">
      <c r="B205" s="299"/>
      <c r="C205" s="274"/>
      <c r="D205" s="274"/>
      <c r="E205" s="274"/>
      <c r="F205" s="297" t="s">
        <v>43</v>
      </c>
      <c r="G205" s="274"/>
      <c r="H205" s="274" t="s">
        <v>612</v>
      </c>
      <c r="I205" s="274"/>
      <c r="J205" s="274"/>
      <c r="K205" s="322"/>
    </row>
    <row r="206" s="1" customFormat="1" ht="15" customHeight="1">
      <c r="B206" s="299"/>
      <c r="C206" s="274"/>
      <c r="D206" s="274"/>
      <c r="E206" s="274"/>
      <c r="F206" s="297" t="s">
        <v>44</v>
      </c>
      <c r="G206" s="274"/>
      <c r="H206" s="274" t="s">
        <v>613</v>
      </c>
      <c r="I206" s="274"/>
      <c r="J206" s="274"/>
      <c r="K206" s="322"/>
    </row>
    <row r="207" s="1" customFormat="1" ht="15" customHeight="1">
      <c r="B207" s="299"/>
      <c r="C207" s="274"/>
      <c r="D207" s="274"/>
      <c r="E207" s="274"/>
      <c r="F207" s="297"/>
      <c r="G207" s="274"/>
      <c r="H207" s="274"/>
      <c r="I207" s="274"/>
      <c r="J207" s="274"/>
      <c r="K207" s="322"/>
    </row>
    <row r="208" s="1" customFormat="1" ht="15" customHeight="1">
      <c r="B208" s="299"/>
      <c r="C208" s="274" t="s">
        <v>554</v>
      </c>
      <c r="D208" s="274"/>
      <c r="E208" s="274"/>
      <c r="F208" s="297" t="s">
        <v>77</v>
      </c>
      <c r="G208" s="274"/>
      <c r="H208" s="274" t="s">
        <v>614</v>
      </c>
      <c r="I208" s="274"/>
      <c r="J208" s="274"/>
      <c r="K208" s="322"/>
    </row>
    <row r="209" s="1" customFormat="1" ht="15" customHeight="1">
      <c r="B209" s="299"/>
      <c r="C209" s="274"/>
      <c r="D209" s="274"/>
      <c r="E209" s="274"/>
      <c r="F209" s="297" t="s">
        <v>449</v>
      </c>
      <c r="G209" s="274"/>
      <c r="H209" s="274" t="s">
        <v>450</v>
      </c>
      <c r="I209" s="274"/>
      <c r="J209" s="274"/>
      <c r="K209" s="322"/>
    </row>
    <row r="210" s="1" customFormat="1" ht="15" customHeight="1">
      <c r="B210" s="299"/>
      <c r="C210" s="274"/>
      <c r="D210" s="274"/>
      <c r="E210" s="274"/>
      <c r="F210" s="297" t="s">
        <v>447</v>
      </c>
      <c r="G210" s="274"/>
      <c r="H210" s="274" t="s">
        <v>615</v>
      </c>
      <c r="I210" s="274"/>
      <c r="J210" s="274"/>
      <c r="K210" s="322"/>
    </row>
    <row r="211" s="1" customFormat="1" ht="15" customHeight="1">
      <c r="B211" s="340"/>
      <c r="C211" s="274"/>
      <c r="D211" s="274"/>
      <c r="E211" s="274"/>
      <c r="F211" s="297" t="s">
        <v>451</v>
      </c>
      <c r="G211" s="335"/>
      <c r="H211" s="326" t="s">
        <v>452</v>
      </c>
      <c r="I211" s="326"/>
      <c r="J211" s="326"/>
      <c r="K211" s="341"/>
    </row>
    <row r="212" s="1" customFormat="1" ht="15" customHeight="1">
      <c r="B212" s="340"/>
      <c r="C212" s="274"/>
      <c r="D212" s="274"/>
      <c r="E212" s="274"/>
      <c r="F212" s="297" t="s">
        <v>453</v>
      </c>
      <c r="G212" s="335"/>
      <c r="H212" s="326" t="s">
        <v>309</v>
      </c>
      <c r="I212" s="326"/>
      <c r="J212" s="326"/>
      <c r="K212" s="341"/>
    </row>
    <row r="213" s="1" customFormat="1" ht="15" customHeight="1">
      <c r="B213" s="340"/>
      <c r="C213" s="274"/>
      <c r="D213" s="274"/>
      <c r="E213" s="274"/>
      <c r="F213" s="297"/>
      <c r="G213" s="335"/>
      <c r="H213" s="326"/>
      <c r="I213" s="326"/>
      <c r="J213" s="326"/>
      <c r="K213" s="341"/>
    </row>
    <row r="214" s="1" customFormat="1" ht="15" customHeight="1">
      <c r="B214" s="340"/>
      <c r="C214" s="274" t="s">
        <v>578</v>
      </c>
      <c r="D214" s="274"/>
      <c r="E214" s="274"/>
      <c r="F214" s="297">
        <v>1</v>
      </c>
      <c r="G214" s="335"/>
      <c r="H214" s="326" t="s">
        <v>616</v>
      </c>
      <c r="I214" s="326"/>
      <c r="J214" s="326"/>
      <c r="K214" s="341"/>
    </row>
    <row r="215" s="1" customFormat="1" ht="15" customHeight="1">
      <c r="B215" s="340"/>
      <c r="C215" s="274"/>
      <c r="D215" s="274"/>
      <c r="E215" s="274"/>
      <c r="F215" s="297">
        <v>2</v>
      </c>
      <c r="G215" s="335"/>
      <c r="H215" s="326" t="s">
        <v>617</v>
      </c>
      <c r="I215" s="326"/>
      <c r="J215" s="326"/>
      <c r="K215" s="341"/>
    </row>
    <row r="216" s="1" customFormat="1" ht="15" customHeight="1">
      <c r="B216" s="340"/>
      <c r="C216" s="274"/>
      <c r="D216" s="274"/>
      <c r="E216" s="274"/>
      <c r="F216" s="297">
        <v>3</v>
      </c>
      <c r="G216" s="335"/>
      <c r="H216" s="326" t="s">
        <v>618</v>
      </c>
      <c r="I216" s="326"/>
      <c r="J216" s="326"/>
      <c r="K216" s="341"/>
    </row>
    <row r="217" s="1" customFormat="1" ht="15" customHeight="1">
      <c r="B217" s="340"/>
      <c r="C217" s="274"/>
      <c r="D217" s="274"/>
      <c r="E217" s="274"/>
      <c r="F217" s="297">
        <v>4</v>
      </c>
      <c r="G217" s="335"/>
      <c r="H217" s="326" t="s">
        <v>619</v>
      </c>
      <c r="I217" s="326"/>
      <c r="J217" s="326"/>
      <c r="K217" s="341"/>
    </row>
    <row r="218" s="1" customFormat="1" ht="12.75" customHeight="1">
      <c r="B218" s="342"/>
      <c r="C218" s="343"/>
      <c r="D218" s="343"/>
      <c r="E218" s="343"/>
      <c r="F218" s="343"/>
      <c r="G218" s="343"/>
      <c r="H218" s="343"/>
      <c r="I218" s="343"/>
      <c r="J218" s="343"/>
      <c r="K218" s="344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Křehlík Petr, MBA</dc:creator>
  <cp:lastModifiedBy>Křehlík Petr, MBA</cp:lastModifiedBy>
  <dcterms:created xsi:type="dcterms:W3CDTF">2022-05-02T12:21:52Z</dcterms:created>
  <dcterms:modified xsi:type="dcterms:W3CDTF">2022-05-02T12:21:58Z</dcterms:modified>
</cp:coreProperties>
</file>